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Z:\Google Drive\travaux 2\01 OPERATIONS\4_EN COURS\67\STRUTHOF\bloc cuisine\03 - PRO\DCE IND. F\"/>
    </mc:Choice>
  </mc:AlternateContent>
  <xr:revisionPtr revIDLastSave="0" documentId="13_ncr:1_{4BE9C890-5A99-4928-9097-97B1A3712954}" xr6:coauthVersionLast="47" xr6:coauthVersionMax="47" xr10:uidLastSave="{00000000-0000-0000-0000-000000000000}"/>
  <bookViews>
    <workbookView xWindow="12660" yWindow="84" windowWidth="17904" windowHeight="16560" activeTab="1" xr2:uid="{62D1E7EB-ECAD-4D14-9F45-8ACF44AFD3A6}"/>
  </bookViews>
  <sheets>
    <sheet name="PdG" sheetId="2" r:id="rId1"/>
    <sheet name="Menuiserie" sheetId="1" r:id="rId2"/>
  </sheets>
  <definedNames>
    <definedName name="_xlnm.Print_Titles" localSheetId="1">Menuiserie!$1:$1</definedName>
    <definedName name="_xlnm.Print_Area" localSheetId="1">Menuiserie!$A$1:$N$178</definedName>
    <definedName name="_xlnm.Print_Area" localSheetId="0">PdG!$A$1:$N$38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0" i="1" l="1"/>
  <c r="N8" i="1" l="1"/>
  <c r="N9" i="1"/>
  <c r="N10" i="1"/>
  <c r="N11" i="1"/>
  <c r="N12" i="1"/>
  <c r="N13" i="1"/>
  <c r="N14" i="1"/>
  <c r="N15" i="1"/>
  <c r="N16" i="1"/>
  <c r="N17" i="1"/>
  <c r="N18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71" i="1"/>
  <c r="N72" i="1"/>
  <c r="N73" i="1"/>
  <c r="N74" i="1"/>
  <c r="N76" i="1"/>
  <c r="N77" i="1"/>
  <c r="N78" i="1"/>
  <c r="N79" i="1"/>
  <c r="N80" i="1"/>
  <c r="N81" i="1"/>
  <c r="N82" i="1"/>
  <c r="N83" i="1"/>
  <c r="N84" i="1"/>
  <c r="N85" i="1"/>
  <c r="N86" i="1"/>
  <c r="N88" i="1"/>
  <c r="N89" i="1"/>
  <c r="N94" i="1"/>
  <c r="N95" i="1"/>
  <c r="N96" i="1"/>
  <c r="N98" i="1"/>
  <c r="N99" i="1"/>
  <c r="N100" i="1"/>
  <c r="N101" i="1"/>
  <c r="N102" i="1"/>
  <c r="N103" i="1"/>
  <c r="N104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4" i="1"/>
  <c r="N125" i="1"/>
  <c r="N126" i="1"/>
  <c r="N127" i="1"/>
  <c r="N128" i="1"/>
  <c r="N129" i="1"/>
  <c r="N130" i="1"/>
  <c r="N7" i="1"/>
  <c r="A14" i="1"/>
  <c r="A15" i="1"/>
  <c r="A16" i="1"/>
  <c r="A18" i="1"/>
  <c r="L86" i="1"/>
  <c r="L90" i="1"/>
  <c r="N90" i="1" s="1"/>
  <c r="L87" i="1"/>
  <c r="N87" i="1" s="1"/>
  <c r="L75" i="1"/>
  <c r="N75" i="1" s="1"/>
  <c r="A10" i="1"/>
  <c r="A11" i="1"/>
  <c r="A12" i="1"/>
  <c r="A24" i="1"/>
  <c r="A25" i="1"/>
  <c r="A26" i="1"/>
  <c r="A27" i="1"/>
  <c r="A33" i="1"/>
  <c r="A34" i="1"/>
  <c r="A37" i="1"/>
  <c r="A38" i="1"/>
  <c r="A41" i="1"/>
  <c r="A42" i="1"/>
  <c r="A45" i="1"/>
  <c r="A46" i="1"/>
  <c r="A47" i="1"/>
  <c r="A48" i="1"/>
  <c r="A49" i="1"/>
  <c r="A52" i="1"/>
  <c r="A55" i="1"/>
  <c r="A59" i="1"/>
  <c r="A60" i="1"/>
  <c r="A61" i="1"/>
  <c r="A62" i="1"/>
  <c r="A64" i="1"/>
  <c r="A65" i="1"/>
  <c r="A71" i="1"/>
  <c r="A72" i="1"/>
  <c r="A78" i="1"/>
  <c r="A79" i="1"/>
  <c r="A81" i="1"/>
  <c r="A82" i="1"/>
  <c r="A84" i="1"/>
  <c r="A85" i="1"/>
  <c r="A89" i="1"/>
  <c r="A94" i="1"/>
  <c r="A95" i="1"/>
  <c r="A98" i="1"/>
  <c r="A99" i="1"/>
  <c r="A101" i="1"/>
  <c r="A102" i="1"/>
  <c r="A103" i="1"/>
  <c r="A145" i="1"/>
  <c r="A148" i="1"/>
  <c r="A152" i="1"/>
  <c r="A153" i="1"/>
  <c r="A154" i="1"/>
  <c r="A155" i="1"/>
  <c r="A157" i="1"/>
  <c r="A158" i="1"/>
  <c r="A159" i="1"/>
  <c r="A162" i="1"/>
  <c r="A163" i="1"/>
  <c r="A164" i="1"/>
  <c r="A165" i="1"/>
  <c r="A166" i="1"/>
  <c r="A168" i="1"/>
  <c r="A169" i="1"/>
  <c r="A133" i="1"/>
  <c r="A134" i="1"/>
  <c r="A135" i="1"/>
  <c r="A136" i="1"/>
  <c r="A137" i="1"/>
  <c r="A138" i="1"/>
  <c r="A139" i="1"/>
  <c r="A140" i="1"/>
  <c r="A141" i="1"/>
  <c r="A142" i="1"/>
  <c r="A108" i="1"/>
  <c r="A109" i="1"/>
  <c r="A110" i="1"/>
  <c r="A111" i="1"/>
  <c r="A113" i="1"/>
  <c r="A114" i="1"/>
  <c r="A115" i="1"/>
  <c r="A116" i="1"/>
  <c r="A124" i="1"/>
  <c r="A128" i="1"/>
  <c r="A129" i="1"/>
  <c r="A130" i="1"/>
  <c r="J147" i="1"/>
  <c r="A2" i="1" l="1"/>
  <c r="A3" i="1"/>
  <c r="A4" i="1"/>
  <c r="A8" i="1"/>
  <c r="A9" i="1"/>
  <c r="J21" i="1"/>
  <c r="J22" i="1"/>
  <c r="J23" i="1"/>
  <c r="J28" i="1"/>
  <c r="J29" i="1"/>
  <c r="J30" i="1"/>
  <c r="J31" i="1"/>
  <c r="J32" i="1"/>
  <c r="J35" i="1"/>
  <c r="J36" i="1"/>
  <c r="J37" i="1"/>
  <c r="J38" i="1"/>
  <c r="J39" i="1"/>
  <c r="J40" i="1"/>
  <c r="J43" i="1"/>
  <c r="J44" i="1"/>
  <c r="J50" i="1"/>
  <c r="J51" i="1"/>
  <c r="J53" i="1"/>
  <c r="J54" i="1"/>
  <c r="J56" i="1"/>
  <c r="J57" i="1"/>
  <c r="J58" i="1"/>
  <c r="L66" i="1"/>
  <c r="N66" i="1" s="1"/>
  <c r="L67" i="1"/>
  <c r="N67" i="1" s="1"/>
  <c r="L91" i="1"/>
  <c r="N91" i="1" s="1"/>
  <c r="L92" i="1"/>
  <c r="N92" i="1" s="1"/>
  <c r="L97" i="1"/>
  <c r="N97" i="1" s="1"/>
  <c r="L105" i="1"/>
  <c r="N105" i="1" s="1"/>
  <c r="L121" i="1"/>
  <c r="N121" i="1" s="1"/>
  <c r="L122" i="1"/>
  <c r="N122" i="1" s="1"/>
  <c r="L123" i="1"/>
  <c r="N123" i="1" s="1"/>
  <c r="L131" i="1"/>
  <c r="N131" i="1" s="1"/>
  <c r="L132" i="1"/>
  <c r="N132" i="1" s="1"/>
  <c r="N139" i="1"/>
  <c r="N140" i="1"/>
  <c r="N141" i="1"/>
  <c r="J143" i="1"/>
  <c r="N143" i="1"/>
  <c r="J144" i="1"/>
  <c r="N144" i="1"/>
  <c r="J146" i="1"/>
  <c r="N146" i="1"/>
  <c r="N147" i="1"/>
  <c r="J149" i="1"/>
  <c r="N149" i="1"/>
  <c r="J150" i="1"/>
  <c r="N150" i="1"/>
  <c r="J151" i="1"/>
  <c r="N151" i="1"/>
  <c r="N152" i="1"/>
  <c r="N155" i="1"/>
  <c r="N156" i="1"/>
  <c r="N157" i="1"/>
  <c r="N158" i="1"/>
  <c r="N160" i="1"/>
  <c r="N161" i="1"/>
  <c r="N164" i="1"/>
  <c r="N165" i="1"/>
  <c r="N166" i="1"/>
  <c r="L167" i="1"/>
  <c r="N167" i="1" s="1"/>
  <c r="N169" i="1"/>
  <c r="N170" i="1"/>
  <c r="A171" i="1"/>
  <c r="L70" i="1" l="1"/>
  <c r="N70" i="1" s="1"/>
  <c r="L68" i="1"/>
  <c r="N68" i="1" s="1"/>
  <c r="N134" i="1" s="1"/>
  <c r="N172" i="1"/>
  <c r="A5" i="1"/>
  <c r="A13" i="1" s="1"/>
  <c r="L93" i="1"/>
  <c r="N93" i="1" s="1"/>
  <c r="L69" i="1"/>
  <c r="N69" i="1" s="1"/>
  <c r="M175" i="1" l="1"/>
  <c r="A17" i="1"/>
  <c r="M176" i="1"/>
  <c r="M177" i="1"/>
  <c r="A20" i="1" l="1"/>
  <c r="A21" i="1" s="1"/>
  <c r="A22" i="1" l="1"/>
  <c r="A23" i="1" s="1"/>
  <c r="A28" i="1" s="1"/>
  <c r="A29" i="1" s="1"/>
  <c r="A30" i="1" s="1"/>
  <c r="A31" i="1" s="1"/>
  <c r="A32" i="1" s="1"/>
  <c r="A35" i="1" s="1"/>
  <c r="A36" i="1" s="1"/>
  <c r="A39" i="1" s="1"/>
  <c r="A40" i="1" s="1"/>
  <c r="A43" i="1" s="1"/>
  <c r="A44" i="1" s="1"/>
  <c r="A50" i="1" s="1"/>
  <c r="A51" i="1" s="1"/>
  <c r="A53" i="1" s="1"/>
  <c r="A54" i="1" s="1"/>
  <c r="A56" i="1" s="1"/>
  <c r="A57" i="1" s="1"/>
  <c r="A58" i="1" s="1"/>
  <c r="A63" i="1" s="1"/>
  <c r="A66" i="1" s="1"/>
  <c r="A67" i="1" s="1"/>
  <c r="A68" i="1" s="1"/>
  <c r="A69" i="1" s="1"/>
  <c r="A70" i="1" s="1"/>
  <c r="A73" i="1" s="1"/>
  <c r="A74" i="1" s="1"/>
  <c r="A75" i="1" s="1"/>
  <c r="A76" i="1" s="1"/>
  <c r="A77" i="1" s="1"/>
  <c r="A80" i="1" s="1"/>
  <c r="A83" i="1" s="1"/>
  <c r="A86" i="1" s="1"/>
  <c r="A87" i="1" s="1"/>
  <c r="A88" i="1" s="1"/>
  <c r="A90" i="1" s="1"/>
  <c r="A91" i="1" s="1"/>
  <c r="A92" i="1" s="1"/>
  <c r="A93" i="1" s="1"/>
  <c r="A96" i="1" s="1"/>
  <c r="A97" i="1" s="1"/>
  <c r="A100" i="1" s="1"/>
  <c r="A104" i="1" s="1"/>
  <c r="A105" i="1" s="1"/>
  <c r="A106" i="1" l="1"/>
  <c r="A107" i="1" s="1"/>
  <c r="A112" i="1" s="1"/>
  <c r="A117" i="1" s="1"/>
  <c r="A118" i="1" s="1"/>
  <c r="A119" i="1" s="1"/>
  <c r="A120" i="1" l="1"/>
  <c r="A121" i="1" s="1"/>
  <c r="A122" i="1" s="1"/>
  <c r="A123" i="1" s="1"/>
  <c r="A125" i="1" s="1"/>
  <c r="A126" i="1" s="1"/>
  <c r="A127" i="1" s="1"/>
  <c r="A131" i="1" s="1"/>
  <c r="A132" i="1" s="1"/>
  <c r="A143" i="1" s="1"/>
  <c r="A144" i="1" s="1"/>
  <c r="A146" i="1" s="1"/>
  <c r="A147" i="1" s="1"/>
  <c r="A149" i="1" s="1"/>
  <c r="A150" i="1" s="1"/>
  <c r="A151" i="1" s="1"/>
  <c r="A156" i="1" s="1"/>
  <c r="A160" i="1" s="1"/>
  <c r="A161" i="1" s="1"/>
  <c r="A167" i="1" s="1"/>
  <c r="A170" i="1" s="1"/>
</calcChain>
</file>

<file path=xl/sharedStrings.xml><?xml version="1.0" encoding="utf-8"?>
<sst xmlns="http://schemas.openxmlformats.org/spreadsheetml/2006/main" count="316" uniqueCount="185">
  <si>
    <t>Total T.T.C. :</t>
  </si>
  <si>
    <t>T.V.A. 20% :</t>
  </si>
  <si>
    <t>Total H.T. :</t>
  </si>
  <si>
    <t>Sous-total phase 2</t>
  </si>
  <si>
    <t>forfait</t>
  </si>
  <si>
    <t>Intérieur, extérieur et cheminement d'accès</t>
  </si>
  <si>
    <t>NETTOYAGE DE FIN DE CHANTIER</t>
  </si>
  <si>
    <t>3.2.4</t>
  </si>
  <si>
    <t>m²</t>
  </si>
  <si>
    <t xml:space="preserve">menuiseries intérieures </t>
  </si>
  <si>
    <t>Remise en peinture des menuiseries, bâti + ouvrants aux 2 faces compris reprise des peintures sur vitrage</t>
  </si>
  <si>
    <t>PEINTURE SUR MENUISERIES INTERIEURES ET EXTERIEURES</t>
  </si>
  <si>
    <t>3.2.3</t>
  </si>
  <si>
    <t>TRAVAUX DE PEINTURE</t>
  </si>
  <si>
    <t>étagère dans la pièces n°7 réserve</t>
  </si>
  <si>
    <t>cuvettes en bois dans sanitaire</t>
  </si>
  <si>
    <t>Etat sanitaire et révision des bois comprenant dépose, repose et remplacement de pièces en bois à la demande</t>
  </si>
  <si>
    <t>RESTAURATION D'OUVRAGE EN BOIS</t>
  </si>
  <si>
    <t>3.1.8</t>
  </si>
  <si>
    <t>Restauration des cloisons de séparations à panneaux des sanitaires comprenant remplacement en recherche des parties dégradées ou manquantes</t>
  </si>
  <si>
    <t>RESTAURATION/REFECTION DE CLOISONS INTERIEURES DES SANITAIRES</t>
  </si>
  <si>
    <t>3.1.5</t>
  </si>
  <si>
    <t>BARDAGE , PLINTHES ET OUVRAGES DIVERS</t>
  </si>
  <si>
    <t>unité</t>
  </si>
  <si>
    <t>x</t>
  </si>
  <si>
    <t>- PI 13.1 - 13 Espace de stockage</t>
  </si>
  <si>
    <t>- PI 12.1 - 12 Espace de stockage</t>
  </si>
  <si>
    <t>- PI 5.1 - 05 Lavage légumes et vaisselle</t>
  </si>
  <si>
    <t>Porte à 1 vantail à panneaux en partie inférieure et vitrée en partie supérieure 3 grands carreaux</t>
  </si>
  <si>
    <t>- FG 1.2 - 01 Bureau fenêtre à guillotine</t>
  </si>
  <si>
    <t>- FG 1.1 - 01 Bureau fenêtre à guillotine</t>
  </si>
  <si>
    <t>Fenêtre à guillotine</t>
  </si>
  <si>
    <t>- porte des sanitaires</t>
  </si>
  <si>
    <t>- PI 7.1 - 07 Réserve</t>
  </si>
  <si>
    <t>Porte à 1 vantail à panneaux</t>
  </si>
  <si>
    <t>Restitution selon modèle d'origine, la dépose en démolition et l'évacuation sont prévues en phase 1</t>
  </si>
  <si>
    <t>REMPLACEMENT/RESTITUTION DES MENUISERIES INTERIEURES</t>
  </si>
  <si>
    <t>3.1.2</t>
  </si>
  <si>
    <t>TRAVAUX DE MENUISERIES</t>
  </si>
  <si>
    <t>PHASE 2</t>
  </si>
  <si>
    <t>Sous-total phase 1</t>
  </si>
  <si>
    <t>menuiseries extérieures</t>
  </si>
  <si>
    <t>non compris</t>
  </si>
  <si>
    <t>Plinthes en pied de bardage</t>
  </si>
  <si>
    <t>Plinthes hautes en tête de bardage</t>
  </si>
  <si>
    <t>Bardage intérieur courant de façades et cloisons</t>
  </si>
  <si>
    <t>Intérieur</t>
  </si>
  <si>
    <t xml:space="preserve">Bardage à lames du petit lanterneau - toutes faces </t>
  </si>
  <si>
    <t>Bardage à lames du grand lanterneau - pignons ouest et est - toutes faces</t>
  </si>
  <si>
    <t>Bardage à claire-voie du grand lanterneau - faces nord et sud - toutes faces</t>
  </si>
  <si>
    <t>ml</t>
  </si>
  <si>
    <t>Gouttières (réalisées par le lot couverture)</t>
  </si>
  <si>
    <t>Habillage des ébrasements de baie</t>
  </si>
  <si>
    <t>Habillage des descentes EP</t>
  </si>
  <si>
    <t>m2</t>
  </si>
  <si>
    <t>Bardage courant de la baraque</t>
  </si>
  <si>
    <t>application d'un saturateur par trempage</t>
  </si>
  <si>
    <t>Extérieur - compris ossature de façade</t>
  </si>
  <si>
    <t>Préparation du support et finition compris habillage des gouttières et descentes EP</t>
  </si>
  <si>
    <t>PEINTURE SUR BARDAGES, OSSATURE BOIS ET PLINTHES</t>
  </si>
  <si>
    <t>3.2.2</t>
  </si>
  <si>
    <t>Sur bardages bois et menuiseries (intérieur et extérieur)</t>
  </si>
  <si>
    <t>ANALYSES PREALABLES / SONDAGES STRATIGRAPHIQUES</t>
  </si>
  <si>
    <t>3.2.1</t>
  </si>
  <si>
    <t>pose et repose</t>
  </si>
  <si>
    <t>révision et décapage des plinthes conservées</t>
  </si>
  <si>
    <t>fourniture à neuf (90%)</t>
  </si>
  <si>
    <t>dépose des plinthes</t>
  </si>
  <si>
    <t>En sapin ; dépose repose, remplacement et complément à neuf</t>
  </si>
  <si>
    <t>PLINTHES</t>
  </si>
  <si>
    <t>3.1.7</t>
  </si>
  <si>
    <t>Compris évacuation</t>
  </si>
  <si>
    <t>DEPOSE DE PLAFONDS EN ISOREL</t>
  </si>
  <si>
    <t>3.1.6</t>
  </si>
  <si>
    <t>compris fixations</t>
  </si>
  <si>
    <t>Pose</t>
  </si>
  <si>
    <t>Fourniture de plinthes hautes en tête des bardages, à neuf</t>
  </si>
  <si>
    <t>Fourniture compris traitement</t>
  </si>
  <si>
    <t>Plinthes Hautes</t>
  </si>
  <si>
    <t xml:space="preserve">Pose/repose du bardage </t>
  </si>
  <si>
    <t>Décapage et révision des lames conservées compris traitement</t>
  </si>
  <si>
    <t>Pour 08 réserve et 12 stockage</t>
  </si>
  <si>
    <t>Fourniture de lames de complément, à neuf</t>
  </si>
  <si>
    <t>Fourniture de lames de remplacement, à neuf</t>
  </si>
  <si>
    <t>Pour 01 bureau</t>
  </si>
  <si>
    <t>Dépose sans conservation et évacuation - sans remplacement</t>
  </si>
  <si>
    <t>Dépose en conservation pour repose, repérage</t>
  </si>
  <si>
    <t>Dépose sans repose - pour remplacement</t>
  </si>
  <si>
    <t>Déposes</t>
  </si>
  <si>
    <t>Bardage en lames</t>
  </si>
  <si>
    <t>Travaux préparatoires comprenant état sanitaire et calepin</t>
  </si>
  <si>
    <t>BARDAGE INTERIEUR</t>
  </si>
  <si>
    <t>3.1.4</t>
  </si>
  <si>
    <t>châssis</t>
  </si>
  <si>
    <t>Dépose en conservation des barreaux métalliques et cadres en bois rapportés après 1960 des menuiseries extérieures façade Nord - mise en dépôt vers lieu désigné par le maître d'ouvrage</t>
  </si>
  <si>
    <t>DEPOSE BARREAUDAGES ET CADRES DES FENETRES EXTERIEURES</t>
  </si>
  <si>
    <t>3.1.3</t>
  </si>
  <si>
    <t>Bardage à lames du petit lanterneau - toutes faces</t>
  </si>
  <si>
    <t>Bardage à lames du grand lanterneau - pignons ouest et est</t>
  </si>
  <si>
    <t>Bardage à claire-voie du grand lanterneau - faces nord et sud</t>
  </si>
  <si>
    <t>dépose existant, fourniture à neuf et pose, compris traitement et couche d'impression</t>
  </si>
  <si>
    <t>Ouvrages spéciaux</t>
  </si>
  <si>
    <t>compris fixations, pare-pluie</t>
  </si>
  <si>
    <t xml:space="preserve">Repose/pose du bardage </t>
  </si>
  <si>
    <t>Fourniture de lames de remplacement, à neuf compris traitement</t>
  </si>
  <si>
    <t>Dépose sans repose pour remplacement</t>
  </si>
  <si>
    <t>Bardage extérieur des élévations de la baraque cuisine</t>
  </si>
  <si>
    <t>BARDAGE EXTERIEUR</t>
  </si>
  <si>
    <t xml:space="preserve">sans objet </t>
  </si>
  <si>
    <t>- portes des sanitaires</t>
  </si>
  <si>
    <t>Dépose en démolition et évacuation (la fourniture et la pose sont prévues en phase 2)</t>
  </si>
  <si>
    <t>Restitution selon modèle d'origine compris dépose en démolition des menuiseries existantes</t>
  </si>
  <si>
    <t>- PI 4.2- entre cuisine et couloir est</t>
  </si>
  <si>
    <t>- PI 4.1- entre cuisine et couloir ouest</t>
  </si>
  <si>
    <t>Porte à 2 vantaux à panneaux en partie inférieure et vitrée en partie supérieure 8 grands carreaux, et imposte à 4 grands carreaux</t>
  </si>
  <si>
    <t>- PI 10.1 - 10 Chambre froide</t>
  </si>
  <si>
    <t>- PI 9.1 - 09 Chambre froide</t>
  </si>
  <si>
    <t>Porte pleine à 1 vantail habillage à lames verticales côté couloir</t>
  </si>
  <si>
    <t>- PI 6.2 - 06 Lavage légumes et vaisselle</t>
  </si>
  <si>
    <t>- PI 6.1 - 06 Lavage légumes et vaisselle</t>
  </si>
  <si>
    <t xml:space="preserve">- PI 8.1 - 08 Réserve </t>
  </si>
  <si>
    <t>- PI 3.1 - 03 Toilettes</t>
  </si>
  <si>
    <t>- PI 1.2 - 01 Bureau</t>
  </si>
  <si>
    <t>- PI 1.1 - 01 Bureau</t>
  </si>
  <si>
    <t>Restauration en atelier compris travaux de serrurerie, vitrerie et ouvrages annexes</t>
  </si>
  <si>
    <t>RESTAURATION DES MENUISERIES INTERIEURES</t>
  </si>
  <si>
    <t>3.1.1</t>
  </si>
  <si>
    <t>châssis vitrés fixes des édicules</t>
  </si>
  <si>
    <t>- PE 11.1</t>
  </si>
  <si>
    <t>- PE 4.1</t>
  </si>
  <si>
    <t>- PE 2.1</t>
  </si>
  <si>
    <t>porte à 2 vantaux à débattement extérieur, à panneaux en partie intérieure et vitrée en partie supérieure 8 grands carreaux, et imposte fixe vitrée à 4 carreaux</t>
  </si>
  <si>
    <t>REMPLACEMENT/RESTITUTION DES MENUISERIES EXTERIEURES</t>
  </si>
  <si>
    <t>RESTAURATION DES MENUISERIES EXTERIEURES</t>
  </si>
  <si>
    <t>PHASE 1</t>
  </si>
  <si>
    <t>inclus dans les P.U.</t>
  </si>
  <si>
    <t>Suivant réglementation en vigueur, pour dépose/repose, remplacement à neuf et traitement du bardage et des menuiseries</t>
  </si>
  <si>
    <t>ECHAFAUDAGES ET PROTECTIONS</t>
  </si>
  <si>
    <t>3.0.1</t>
  </si>
  <si>
    <t>Produits</t>
  </si>
  <si>
    <t>Prix unitaires</t>
  </si>
  <si>
    <t>Quantités</t>
  </si>
  <si>
    <t>Unité</t>
  </si>
  <si>
    <t>Désignations des ouvrages</t>
  </si>
  <si>
    <t>CCTP</t>
  </si>
  <si>
    <t>N°</t>
  </si>
  <si>
    <t>MAITRE DE L'OUVRAGE</t>
  </si>
  <si>
    <t>ONACVG</t>
  </si>
  <si>
    <t>Hôtel National des Invalides</t>
  </si>
  <si>
    <t>128 rue de Grenelle</t>
  </si>
  <si>
    <t>75700 Paris</t>
  </si>
  <si>
    <t>Ancien camp de Natzweiler-Struthof</t>
  </si>
  <si>
    <t>Restauration de la baraque cuisine</t>
  </si>
  <si>
    <t>DECOMPOSITION DU PRIX GLOBAL ET FORFAITAIRE</t>
  </si>
  <si>
    <t>LOT 4 - MENUISERIE BOIS - PEINTURE</t>
  </si>
  <si>
    <t>A.C.M.H. MANDATAIRE</t>
  </si>
  <si>
    <t>BET STRUCTURE</t>
  </si>
  <si>
    <t>Pierre DUFOUR ACMH</t>
  </si>
  <si>
    <t>Equilibre Structures</t>
  </si>
  <si>
    <t>18, rue du Sentier</t>
  </si>
  <si>
    <t>10, rue Saint-Nicolas</t>
  </si>
  <si>
    <t>75002 Paris</t>
  </si>
  <si>
    <t>75012 Paris</t>
  </si>
  <si>
    <t>Tél : 06 48 08 91 90</t>
  </si>
  <si>
    <t>Tél. : 01 47 42 04 87</t>
  </si>
  <si>
    <t>pdufouracmh@antoine-dufour.com</t>
  </si>
  <si>
    <t>contact@equilibre-structures.fr</t>
  </si>
  <si>
    <t>ECONOMISTE</t>
  </si>
  <si>
    <t>BET ELECTRICITE</t>
  </si>
  <si>
    <t>Cabinet François</t>
  </si>
  <si>
    <t>B3E</t>
  </si>
  <si>
    <t>14, rue de Queuleu</t>
  </si>
  <si>
    <t>38, rue Paul Diacre</t>
  </si>
  <si>
    <t>57070 Metz</t>
  </si>
  <si>
    <t>57000 Metz</t>
  </si>
  <si>
    <t>Tél : 03 87 36 82 75</t>
  </si>
  <si>
    <t>Tél : 03 87 75 02 19</t>
  </si>
  <si>
    <t>contact@cabinetvmh.com</t>
  </si>
  <si>
    <t>b3eLorrain@aol.com</t>
  </si>
  <si>
    <t>ind. F 29/04/2025</t>
  </si>
  <si>
    <t>fenêtres à 2 vantaux à 4 grands carreaux des façades nord et sud</t>
  </si>
  <si>
    <t>dim. env. 1,10x1,55m</t>
  </si>
  <si>
    <t xml:space="preserve">largeur </t>
  </si>
  <si>
    <t>hauteur</t>
  </si>
  <si>
    <t>surface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</si>
</sst>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0.000"/>
  </numFmts>
  <fonts count="2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i/>
      <sz val="11"/>
      <name val="Arial"/>
      <family val="2"/>
    </font>
    <font>
      <b/>
      <u/>
      <sz val="9"/>
      <name val="Arial"/>
      <family val="2"/>
    </font>
    <font>
      <i/>
      <sz val="8"/>
      <name val="Arial"/>
      <family val="2"/>
    </font>
    <font>
      <b/>
      <i/>
      <sz val="8"/>
      <color theme="1"/>
      <name val="Arial"/>
      <family val="2"/>
    </font>
    <font>
      <i/>
      <sz val="8"/>
      <color theme="1"/>
      <name val="Arial"/>
      <family val="2"/>
    </font>
    <font>
      <b/>
      <i/>
      <sz val="8"/>
      <name val="Arial"/>
      <family val="2"/>
    </font>
    <font>
      <i/>
      <u/>
      <sz val="8"/>
      <name val="Arial"/>
      <family val="2"/>
    </font>
    <font>
      <b/>
      <sz val="10"/>
      <name val="Arial"/>
      <family val="2"/>
    </font>
    <font>
      <u/>
      <sz val="8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color rgb="FFFFC000"/>
      <name val="Arial"/>
      <family val="2"/>
    </font>
    <font>
      <i/>
      <sz val="9"/>
      <color theme="9" tint="-0.24997711111789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hair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3" fillId="0" borderId="0"/>
  </cellStyleXfs>
  <cellXfs count="162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5" fillId="0" borderId="3" xfId="3" applyFont="1" applyBorder="1" applyAlignment="1">
      <alignment horizontal="left" vertical="center" wrapText="1" indent="1"/>
    </xf>
    <xf numFmtId="0" fontId="4" fillId="0" borderId="4" xfId="3" applyFont="1" applyBorder="1" applyAlignment="1">
      <alignment horizontal="left" vertical="center" indent="1"/>
    </xf>
    <xf numFmtId="0" fontId="5" fillId="0" borderId="0" xfId="3" quotePrefix="1" applyFont="1" applyAlignment="1">
      <alignment vertical="center" wrapText="1"/>
    </xf>
    <xf numFmtId="0" fontId="5" fillId="0" borderId="0" xfId="3" quotePrefix="1" applyFont="1" applyAlignment="1">
      <alignment vertical="center"/>
    </xf>
    <xf numFmtId="0" fontId="5" fillId="0" borderId="0" xfId="3" quotePrefix="1" applyFont="1" applyAlignment="1">
      <alignment horizontal="center" vertical="center"/>
    </xf>
    <xf numFmtId="4" fontId="5" fillId="0" borderId="0" xfId="3" applyNumberFormat="1" applyFont="1" applyAlignment="1">
      <alignment horizontal="center" vertical="center"/>
    </xf>
    <xf numFmtId="0" fontId="5" fillId="0" borderId="0" xfId="3" applyFont="1" applyAlignment="1">
      <alignment vertical="center" wrapText="1"/>
    </xf>
    <xf numFmtId="0" fontId="4" fillId="0" borderId="6" xfId="3" applyFont="1" applyBorder="1" applyAlignment="1">
      <alignment horizontal="left" vertical="center" indent="1"/>
    </xf>
    <xf numFmtId="164" fontId="2" fillId="0" borderId="0" xfId="0" applyNumberFormat="1" applyFont="1" applyAlignment="1">
      <alignment vertical="center"/>
    </xf>
    <xf numFmtId="164" fontId="2" fillId="0" borderId="0" xfId="1" applyFont="1" applyAlignment="1">
      <alignment vertical="center"/>
    </xf>
    <xf numFmtId="0" fontId="5" fillId="0" borderId="8" xfId="3" applyFont="1" applyBorder="1" applyAlignment="1">
      <alignment vertical="center" wrapText="1"/>
    </xf>
    <xf numFmtId="0" fontId="4" fillId="0" borderId="9" xfId="3" applyFont="1" applyBorder="1" applyAlignment="1">
      <alignment horizontal="left" vertical="center" indent="1"/>
    </xf>
    <xf numFmtId="2" fontId="5" fillId="0" borderId="0" xfId="3" applyNumberFormat="1" applyFont="1" applyAlignment="1">
      <alignment horizontal="center" vertical="center"/>
    </xf>
    <xf numFmtId="0" fontId="5" fillId="0" borderId="0" xfId="3" applyFont="1" applyAlignment="1">
      <alignment horizontal="center" vertical="center"/>
    </xf>
    <xf numFmtId="4" fontId="5" fillId="0" borderId="10" xfId="3" applyNumberFormat="1" applyFont="1" applyBorder="1" applyAlignment="1">
      <alignment horizontal="right" vertical="center"/>
    </xf>
    <xf numFmtId="4" fontId="5" fillId="0" borderId="10" xfId="3" applyNumberFormat="1" applyFont="1" applyBorder="1" applyAlignment="1">
      <alignment horizontal="center" vertical="center"/>
    </xf>
    <xf numFmtId="0" fontId="5" fillId="0" borderId="10" xfId="3" quotePrefix="1" applyFont="1" applyBorder="1" applyAlignment="1">
      <alignment horizontal="center" vertical="center"/>
    </xf>
    <xf numFmtId="0" fontId="5" fillId="0" borderId="3" xfId="3" quotePrefix="1" applyFont="1" applyBorder="1" applyAlignment="1">
      <alignment vertical="center" wrapText="1"/>
    </xf>
    <xf numFmtId="0" fontId="5" fillId="0" borderId="3" xfId="3" quotePrefix="1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5" fillId="0" borderId="0" xfId="0" quotePrefix="1" applyFont="1" applyAlignment="1">
      <alignment vertical="center" wrapText="1"/>
    </xf>
    <xf numFmtId="4" fontId="4" fillId="0" borderId="11" xfId="3" applyNumberFormat="1" applyFont="1" applyBorder="1" applyAlignment="1">
      <alignment horizontal="center" vertical="center"/>
    </xf>
    <xf numFmtId="4" fontId="5" fillId="0" borderId="12" xfId="3" applyNumberFormat="1" applyFont="1" applyBorder="1" applyAlignment="1">
      <alignment horizontal="center" vertical="center"/>
    </xf>
    <xf numFmtId="2" fontId="5" fillId="0" borderId="12" xfId="3" applyNumberFormat="1" applyFont="1" applyBorder="1" applyAlignment="1">
      <alignment horizontal="center" vertical="center"/>
    </xf>
    <xf numFmtId="0" fontId="5" fillId="0" borderId="13" xfId="3" applyFont="1" applyBorder="1" applyAlignment="1">
      <alignment horizontal="center" vertical="center"/>
    </xf>
    <xf numFmtId="0" fontId="6" fillId="0" borderId="14" xfId="3" quotePrefix="1" applyFont="1" applyBorder="1" applyAlignment="1">
      <alignment horizontal="right" vertical="center" indent="1"/>
    </xf>
    <xf numFmtId="0" fontId="5" fillId="0" borderId="0" xfId="0" quotePrefix="1" applyFont="1" applyAlignment="1">
      <alignment vertical="center"/>
    </xf>
    <xf numFmtId="0" fontId="5" fillId="0" borderId="0" xfId="0" quotePrefix="1" applyFont="1" applyAlignment="1">
      <alignment horizontal="left" vertical="center" wrapText="1" indent="1"/>
    </xf>
    <xf numFmtId="0" fontId="5" fillId="0" borderId="13" xfId="3" quotePrefix="1" applyFont="1" applyBorder="1" applyAlignment="1">
      <alignment horizontal="center" vertical="center"/>
    </xf>
    <xf numFmtId="0" fontId="5" fillId="0" borderId="12" xfId="0" quotePrefix="1" applyFont="1" applyBorder="1" applyAlignment="1">
      <alignment vertical="center" wrapText="1"/>
    </xf>
    <xf numFmtId="4" fontId="5" fillId="0" borderId="13" xfId="3" applyNumberFormat="1" applyFont="1" applyBorder="1" applyAlignment="1">
      <alignment horizontal="center" vertical="center"/>
    </xf>
    <xf numFmtId="2" fontId="5" fillId="0" borderId="13" xfId="3" applyNumberFormat="1" applyFont="1" applyBorder="1" applyAlignment="1">
      <alignment horizontal="center" vertical="center"/>
    </xf>
    <xf numFmtId="0" fontId="5" fillId="0" borderId="12" xfId="0" quotePrefix="1" applyFont="1" applyBorder="1" applyAlignment="1">
      <alignment vertical="center"/>
    </xf>
    <xf numFmtId="0" fontId="5" fillId="0" borderId="0" xfId="0" quotePrefix="1" applyFont="1" applyAlignment="1">
      <alignment horizontal="left" vertical="center" wrapText="1"/>
    </xf>
    <xf numFmtId="0" fontId="5" fillId="0" borderId="12" xfId="3" quotePrefix="1" applyFont="1" applyBorder="1" applyAlignment="1">
      <alignment horizontal="left" vertical="center" wrapText="1" indent="1"/>
    </xf>
    <xf numFmtId="0" fontId="5" fillId="0" borderId="0" xfId="3" quotePrefix="1" applyFont="1" applyAlignment="1">
      <alignment horizontal="left" vertical="center" wrapText="1" indent="1"/>
    </xf>
    <xf numFmtId="0" fontId="4" fillId="0" borderId="0" xfId="0" quotePrefix="1" applyFont="1" applyAlignment="1">
      <alignment horizontal="left" vertical="center"/>
    </xf>
    <xf numFmtId="0" fontId="5" fillId="0" borderId="0" xfId="0" quotePrefix="1" applyFont="1" applyAlignment="1">
      <alignment horizontal="left" vertical="center"/>
    </xf>
    <xf numFmtId="0" fontId="7" fillId="0" borderId="0" xfId="3" quotePrefix="1" applyFont="1" applyAlignment="1">
      <alignment horizontal="center" vertical="center" wrapText="1"/>
    </xf>
    <xf numFmtId="0" fontId="2" fillId="0" borderId="0" xfId="0" applyFont="1" applyAlignment="1">
      <alignment horizontal="left" vertical="center" indent="1"/>
    </xf>
    <xf numFmtId="2" fontId="5" fillId="0" borderId="0" xfId="3" quotePrefix="1" applyNumberFormat="1" applyFont="1" applyAlignment="1">
      <alignment horizontal="center" vertical="center"/>
    </xf>
    <xf numFmtId="0" fontId="5" fillId="0" borderId="0" xfId="3" quotePrefix="1" applyFont="1" applyAlignment="1">
      <alignment horizontal="left" vertical="center" indent="1"/>
    </xf>
    <xf numFmtId="0" fontId="5" fillId="0" borderId="0" xfId="3" quotePrefix="1" applyFont="1" applyAlignment="1">
      <alignment horizontal="left" vertical="center" wrapText="1"/>
    </xf>
    <xf numFmtId="0" fontId="4" fillId="0" borderId="0" xfId="3" quotePrefix="1" applyFont="1" applyAlignment="1">
      <alignment horizontal="left" vertical="center"/>
    </xf>
    <xf numFmtId="1" fontId="5" fillId="0" borderId="12" xfId="3" applyNumberFormat="1" applyFont="1" applyBorder="1" applyAlignment="1">
      <alignment horizontal="center" vertical="center"/>
    </xf>
    <xf numFmtId="0" fontId="4" fillId="0" borderId="0" xfId="3" quotePrefix="1" applyFont="1" applyAlignment="1">
      <alignment vertical="center"/>
    </xf>
    <xf numFmtId="4" fontId="5" fillId="0" borderId="13" xfId="0" applyNumberFormat="1" applyFont="1" applyBorder="1" applyAlignment="1">
      <alignment horizontal="center" vertical="center"/>
    </xf>
    <xf numFmtId="0" fontId="5" fillId="0" borderId="0" xfId="3" quotePrefix="1" applyFont="1" applyAlignment="1">
      <alignment horizontal="left" vertical="center"/>
    </xf>
    <xf numFmtId="0" fontId="8" fillId="0" borderId="0" xfId="3" quotePrefix="1" applyFont="1" applyAlignment="1">
      <alignment horizontal="left" vertical="center"/>
    </xf>
    <xf numFmtId="164" fontId="9" fillId="0" borderId="0" xfId="3" quotePrefix="1" applyNumberFormat="1" applyFont="1" applyAlignment="1">
      <alignment horizontal="left" vertical="center"/>
    </xf>
    <xf numFmtId="164" fontId="10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64" fontId="9" fillId="0" borderId="0" xfId="1" quotePrefix="1" applyFont="1" applyFill="1" applyBorder="1" applyAlignment="1">
      <alignment horizontal="center" vertical="center"/>
    </xf>
    <xf numFmtId="0" fontId="9" fillId="0" borderId="0" xfId="3" quotePrefix="1" applyFont="1" applyAlignment="1">
      <alignment horizontal="center" vertical="center"/>
    </xf>
    <xf numFmtId="2" fontId="9" fillId="0" borderId="0" xfId="3" quotePrefix="1" applyNumberFormat="1" applyFont="1" applyAlignment="1">
      <alignment horizontal="center" vertical="center"/>
    </xf>
    <xf numFmtId="0" fontId="9" fillId="0" borderId="0" xfId="3" quotePrefix="1" applyFont="1" applyAlignment="1">
      <alignment horizontal="right" vertical="center"/>
    </xf>
    <xf numFmtId="0" fontId="9" fillId="0" borderId="0" xfId="3" quotePrefix="1" applyFont="1" applyAlignment="1">
      <alignment horizontal="left" vertical="center"/>
    </xf>
    <xf numFmtId="0" fontId="12" fillId="0" borderId="0" xfId="3" quotePrefix="1" applyFont="1" applyAlignment="1">
      <alignment horizontal="left" vertical="center"/>
    </xf>
    <xf numFmtId="0" fontId="5" fillId="0" borderId="0" xfId="3" quotePrefix="1" applyFont="1" applyAlignment="1">
      <alignment horizontal="left" vertical="center" indent="2"/>
    </xf>
    <xf numFmtId="2" fontId="11" fillId="0" borderId="0" xfId="0" applyNumberFormat="1" applyFont="1" applyAlignment="1">
      <alignment horizontal="center" vertical="center"/>
    </xf>
    <xf numFmtId="2" fontId="9" fillId="0" borderId="0" xfId="1" quotePrefix="1" applyNumberFormat="1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3" fillId="0" borderId="0" xfId="3" quotePrefix="1" applyFont="1" applyAlignment="1">
      <alignment horizontal="left" vertical="center" indent="1"/>
    </xf>
    <xf numFmtId="165" fontId="5" fillId="0" borderId="12" xfId="3" applyNumberFormat="1" applyFont="1" applyBorder="1" applyAlignment="1">
      <alignment horizontal="center" vertical="center"/>
    </xf>
    <xf numFmtId="0" fontId="9" fillId="0" borderId="13" xfId="3" quotePrefix="1" applyFont="1" applyBorder="1" applyAlignment="1">
      <alignment horizontal="center" vertical="center"/>
    </xf>
    <xf numFmtId="2" fontId="2" fillId="0" borderId="0" xfId="0" applyNumberFormat="1" applyFont="1" applyAlignment="1">
      <alignment vertical="center"/>
    </xf>
    <xf numFmtId="17" fontId="2" fillId="0" borderId="0" xfId="0" applyNumberFormat="1" applyFont="1" applyAlignment="1">
      <alignment vertical="center"/>
    </xf>
    <xf numFmtId="0" fontId="5" fillId="0" borderId="13" xfId="3" applyFont="1" applyBorder="1" applyAlignment="1">
      <alignment horizontal="left" vertical="center" indent="1"/>
    </xf>
    <xf numFmtId="0" fontId="5" fillId="0" borderId="0" xfId="0" quotePrefix="1" applyFont="1" applyAlignment="1">
      <alignment horizontal="left" vertical="center" indent="1"/>
    </xf>
    <xf numFmtId="0" fontId="5" fillId="0" borderId="0" xfId="0" quotePrefix="1" applyFont="1" applyAlignment="1">
      <alignment horizontal="left" vertical="center" indent="2"/>
    </xf>
    <xf numFmtId="0" fontId="4" fillId="0" borderId="0" xfId="0" quotePrefix="1" applyFont="1" applyAlignment="1">
      <alignment horizontal="left" vertical="center" indent="1"/>
    </xf>
    <xf numFmtId="0" fontId="5" fillId="0" borderId="0" xfId="3" quotePrefix="1" applyFont="1" applyAlignment="1">
      <alignment horizontal="left" vertical="center" wrapText="1" indent="2"/>
    </xf>
    <xf numFmtId="2" fontId="5" fillId="0" borderId="0" xfId="3" quotePrefix="1" applyNumberFormat="1" applyFont="1" applyAlignment="1">
      <alignment horizontal="left" vertical="center" indent="1"/>
    </xf>
    <xf numFmtId="0" fontId="2" fillId="0" borderId="12" xfId="0" applyFont="1" applyBorder="1" applyAlignment="1">
      <alignment vertical="center"/>
    </xf>
    <xf numFmtId="0" fontId="5" fillId="0" borderId="14" xfId="3" quotePrefix="1" applyFont="1" applyBorder="1" applyAlignment="1">
      <alignment vertical="center"/>
    </xf>
    <xf numFmtId="0" fontId="5" fillId="0" borderId="12" xfId="3" quotePrefix="1" applyFont="1" applyBorder="1" applyAlignment="1">
      <alignment vertical="center"/>
    </xf>
    <xf numFmtId="0" fontId="9" fillId="0" borderId="0" xfId="3" quotePrefix="1" applyFont="1" applyAlignment="1">
      <alignment vertical="center"/>
    </xf>
    <xf numFmtId="0" fontId="15" fillId="0" borderId="0" xfId="3" quotePrefix="1" applyFont="1" applyAlignment="1">
      <alignment horizontal="left" vertical="center" indent="2"/>
    </xf>
    <xf numFmtId="0" fontId="5" fillId="0" borderId="0" xfId="3" quotePrefix="1" applyFont="1" applyAlignment="1">
      <alignment horizontal="left" vertical="center" indent="3"/>
    </xf>
    <xf numFmtId="0" fontId="4" fillId="0" borderId="0" xfId="3" quotePrefix="1" applyFont="1" applyAlignment="1">
      <alignment horizontal="left" vertical="center" indent="1"/>
    </xf>
    <xf numFmtId="9" fontId="5" fillId="0" borderId="0" xfId="2" quotePrefix="1" applyFont="1" applyFill="1" applyAlignment="1">
      <alignment horizontal="center" vertical="center"/>
    </xf>
    <xf numFmtId="0" fontId="13" fillId="0" borderId="0" xfId="3" quotePrefix="1" applyFont="1" applyAlignment="1">
      <alignment horizontal="left" vertical="center" indent="2"/>
    </xf>
    <xf numFmtId="164" fontId="11" fillId="0" borderId="0" xfId="0" applyNumberFormat="1" applyFont="1" applyAlignment="1">
      <alignment horizontal="center" vertical="center"/>
    </xf>
    <xf numFmtId="0" fontId="9" fillId="0" borderId="0" xfId="3" quotePrefix="1" applyFont="1" applyAlignment="1">
      <alignment horizontal="left" vertical="center" indent="1"/>
    </xf>
    <xf numFmtId="0" fontId="9" fillId="0" borderId="0" xfId="3" quotePrefix="1" applyFont="1" applyAlignment="1">
      <alignment horizontal="left" vertical="center" wrapText="1"/>
    </xf>
    <xf numFmtId="0" fontId="5" fillId="0" borderId="16" xfId="3" quotePrefix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3" fillId="0" borderId="0" xfId="4"/>
    <xf numFmtId="0" fontId="3" fillId="0" borderId="0" xfId="4" applyAlignment="1">
      <alignment horizontal="center" vertical="center"/>
    </xf>
    <xf numFmtId="0" fontId="17" fillId="0" borderId="0" xfId="4" applyFont="1"/>
    <xf numFmtId="4" fontId="3" fillId="0" borderId="0" xfId="4" applyNumberFormat="1" applyAlignment="1">
      <alignment horizontal="center"/>
    </xf>
    <xf numFmtId="0" fontId="3" fillId="0" borderId="0" xfId="4" applyAlignment="1">
      <alignment horizontal="center"/>
    </xf>
    <xf numFmtId="4" fontId="3" fillId="0" borderId="0" xfId="4" applyNumberFormat="1" applyAlignment="1">
      <alignment horizontal="right"/>
    </xf>
    <xf numFmtId="4" fontId="19" fillId="0" borderId="0" xfId="4" applyNumberFormat="1" applyFont="1" applyAlignment="1">
      <alignment horizontal="left"/>
    </xf>
    <xf numFmtId="0" fontId="3" fillId="0" borderId="0" xfId="4" applyAlignment="1">
      <alignment vertical="center"/>
    </xf>
    <xf numFmtId="4" fontId="20" fillId="0" borderId="0" xfId="4" applyNumberFormat="1" applyFont="1" applyAlignment="1">
      <alignment horizontal="center"/>
    </xf>
    <xf numFmtId="0" fontId="3" fillId="0" borderId="8" xfId="4" applyBorder="1" applyAlignment="1">
      <alignment horizontal="center" vertical="center"/>
    </xf>
    <xf numFmtId="0" fontId="14" fillId="0" borderId="8" xfId="4" applyFont="1" applyBorder="1" applyAlignment="1">
      <alignment vertical="center"/>
    </xf>
    <xf numFmtId="0" fontId="3" fillId="0" borderId="0" xfId="4" applyAlignment="1">
      <alignment horizontal="left" vertical="center" indent="2"/>
    </xf>
    <xf numFmtId="0" fontId="3" fillId="0" borderId="0" xfId="4" applyAlignment="1">
      <alignment horizontal="left" vertical="center"/>
    </xf>
    <xf numFmtId="4" fontId="3" fillId="0" borderId="0" xfId="4" applyNumberFormat="1" applyAlignment="1">
      <alignment horizontal="center" vertical="center"/>
    </xf>
    <xf numFmtId="4" fontId="3" fillId="0" borderId="0" xfId="4" applyNumberFormat="1" applyAlignment="1">
      <alignment horizontal="right" vertical="center"/>
    </xf>
    <xf numFmtId="9" fontId="5" fillId="0" borderId="0" xfId="2" quotePrefix="1" applyFont="1" applyAlignment="1">
      <alignment horizontal="center" vertical="center"/>
    </xf>
    <xf numFmtId="0" fontId="4" fillId="0" borderId="0" xfId="3" quotePrefix="1" applyFont="1" applyAlignment="1">
      <alignment horizontal="left" vertical="center" wrapText="1" indent="1"/>
    </xf>
    <xf numFmtId="0" fontId="18" fillId="0" borderId="0" xfId="4" applyFont="1" applyAlignment="1">
      <alignment horizontal="center" vertical="center"/>
    </xf>
    <xf numFmtId="0" fontId="16" fillId="0" borderId="0" xfId="4" applyFont="1" applyAlignment="1">
      <alignment horizontal="center" vertical="center"/>
    </xf>
    <xf numFmtId="0" fontId="3" fillId="0" borderId="0" xfId="4" applyAlignment="1">
      <alignment horizontal="center" vertical="center"/>
    </xf>
    <xf numFmtId="0" fontId="18" fillId="0" borderId="0" xfId="4" applyFont="1" applyAlignment="1">
      <alignment horizontal="center" vertical="center" wrapText="1"/>
    </xf>
    <xf numFmtId="0" fontId="18" fillId="0" borderId="0" xfId="4" applyFont="1" applyAlignment="1">
      <alignment horizontal="center"/>
    </xf>
    <xf numFmtId="0" fontId="18" fillId="0" borderId="9" xfId="4" applyFont="1" applyBorder="1" applyAlignment="1">
      <alignment horizontal="center" vertical="center"/>
    </xf>
    <xf numFmtId="0" fontId="18" fillId="0" borderId="8" xfId="4" applyFont="1" applyBorder="1" applyAlignment="1">
      <alignment horizontal="center" vertical="center"/>
    </xf>
    <xf numFmtId="0" fontId="18" fillId="0" borderId="7" xfId="4" applyFont="1" applyBorder="1" applyAlignment="1">
      <alignment horizontal="center" vertical="center"/>
    </xf>
    <xf numFmtId="0" fontId="18" fillId="0" borderId="4" xfId="4" applyFont="1" applyBorder="1" applyAlignment="1">
      <alignment horizontal="center" vertical="center" wrapText="1"/>
    </xf>
    <xf numFmtId="0" fontId="18" fillId="0" borderId="3" xfId="4" applyFont="1" applyBorder="1" applyAlignment="1">
      <alignment horizontal="center" vertical="center" wrapText="1"/>
    </xf>
    <xf numFmtId="0" fontId="18" fillId="0" borderId="17" xfId="4" applyFont="1" applyBorder="1" applyAlignment="1">
      <alignment horizontal="center" vertical="center" wrapText="1"/>
    </xf>
    <xf numFmtId="0" fontId="14" fillId="0" borderId="15" xfId="4" applyFont="1" applyBorder="1" applyAlignment="1">
      <alignment horizontal="center" vertical="center"/>
    </xf>
    <xf numFmtId="0" fontId="14" fillId="0" borderId="2" xfId="4" applyFont="1" applyBorder="1" applyAlignment="1">
      <alignment horizontal="center" vertical="center"/>
    </xf>
    <xf numFmtId="0" fontId="14" fillId="0" borderId="1" xfId="4" applyFont="1" applyBorder="1" applyAlignment="1">
      <alignment horizontal="center" vertical="center"/>
    </xf>
    <xf numFmtId="0" fontId="3" fillId="0" borderId="6" xfId="4" applyBorder="1" applyAlignment="1">
      <alignment horizontal="center" vertical="center"/>
    </xf>
    <xf numFmtId="0" fontId="3" fillId="0" borderId="5" xfId="4" applyBorder="1" applyAlignment="1">
      <alignment horizontal="center" vertical="center"/>
    </xf>
    <xf numFmtId="0" fontId="3" fillId="0" borderId="4" xfId="4" applyBorder="1" applyAlignment="1">
      <alignment horizontal="center" vertical="center"/>
    </xf>
    <xf numFmtId="0" fontId="3" fillId="0" borderId="3" xfId="4" applyBorder="1" applyAlignment="1">
      <alignment horizontal="center" vertical="center"/>
    </xf>
    <xf numFmtId="0" fontId="3" fillId="0" borderId="17" xfId="4" applyBorder="1" applyAlignment="1">
      <alignment horizontal="center" vertical="center"/>
    </xf>
    <xf numFmtId="0" fontId="14" fillId="0" borderId="9" xfId="4" applyFont="1" applyBorder="1" applyAlignment="1">
      <alignment horizontal="center" vertical="center"/>
    </xf>
    <xf numFmtId="0" fontId="14" fillId="0" borderId="8" xfId="4" applyFont="1" applyBorder="1" applyAlignment="1">
      <alignment horizontal="center" vertical="center"/>
    </xf>
    <xf numFmtId="0" fontId="14" fillId="0" borderId="7" xfId="4" applyFont="1" applyBorder="1" applyAlignment="1">
      <alignment horizontal="center" vertical="center"/>
    </xf>
    <xf numFmtId="0" fontId="3" fillId="0" borderId="9" xfId="4" applyBorder="1" applyAlignment="1">
      <alignment horizontal="center" vertical="center"/>
    </xf>
    <xf numFmtId="0" fontId="3" fillId="0" borderId="8" xfId="4" applyBorder="1" applyAlignment="1">
      <alignment horizontal="center" vertical="center"/>
    </xf>
    <xf numFmtId="0" fontId="3" fillId="0" borderId="7" xfId="4" applyBorder="1" applyAlignment="1">
      <alignment horizontal="center" vertical="center"/>
    </xf>
    <xf numFmtId="0" fontId="14" fillId="0" borderId="0" xfId="4" applyFont="1" applyAlignment="1">
      <alignment horizontal="center" vertical="center"/>
    </xf>
    <xf numFmtId="4" fontId="5" fillId="0" borderId="0" xfId="3" applyNumberFormat="1" applyFont="1" applyAlignment="1">
      <alignment horizontal="center" vertical="center"/>
    </xf>
    <xf numFmtId="4" fontId="5" fillId="0" borderId="5" xfId="3" applyNumberFormat="1" applyFont="1" applyBorder="1" applyAlignment="1">
      <alignment horizontal="center" vertical="center"/>
    </xf>
    <xf numFmtId="4" fontId="4" fillId="0" borderId="2" xfId="3" applyNumberFormat="1" applyFont="1" applyBorder="1" applyAlignment="1">
      <alignment horizontal="center" vertical="center" wrapText="1"/>
    </xf>
    <xf numFmtId="4" fontId="4" fillId="0" borderId="1" xfId="3" applyNumberFormat="1" applyFont="1" applyBorder="1" applyAlignment="1">
      <alignment horizontal="center" vertical="center" wrapText="1"/>
    </xf>
    <xf numFmtId="0" fontId="5" fillId="0" borderId="12" xfId="3" quotePrefix="1" applyFont="1" applyBorder="1" applyAlignment="1">
      <alignment horizontal="left" vertical="center" wrapText="1" indent="2"/>
    </xf>
    <xf numFmtId="0" fontId="5" fillId="0" borderId="0" xfId="3" quotePrefix="1" applyFont="1" applyAlignment="1">
      <alignment horizontal="left" vertical="center" wrapText="1" indent="2"/>
    </xf>
    <xf numFmtId="0" fontId="5" fillId="0" borderId="14" xfId="3" quotePrefix="1" applyFont="1" applyBorder="1" applyAlignment="1">
      <alignment horizontal="left" vertical="center" wrapText="1" indent="2"/>
    </xf>
    <xf numFmtId="0" fontId="5" fillId="0" borderId="12" xfId="0" quotePrefix="1" applyFont="1" applyBorder="1" applyAlignment="1">
      <alignment horizontal="left" vertical="center" wrapText="1"/>
    </xf>
    <xf numFmtId="0" fontId="5" fillId="0" borderId="0" xfId="0" quotePrefix="1" applyFont="1" applyAlignment="1">
      <alignment horizontal="left" vertical="center" wrapText="1"/>
    </xf>
    <xf numFmtId="0" fontId="5" fillId="0" borderId="14" xfId="0" quotePrefix="1" applyFont="1" applyBorder="1" applyAlignment="1">
      <alignment horizontal="left" vertical="center" wrapText="1"/>
    </xf>
    <xf numFmtId="0" fontId="14" fillId="2" borderId="12" xfId="3" quotePrefix="1" applyFont="1" applyFill="1" applyBorder="1" applyAlignment="1">
      <alignment horizontal="center" vertical="center"/>
    </xf>
    <xf numFmtId="0" fontId="14" fillId="2" borderId="0" xfId="3" quotePrefix="1" applyFont="1" applyFill="1" applyAlignment="1">
      <alignment horizontal="center" vertical="center"/>
    </xf>
    <xf numFmtId="0" fontId="14" fillId="2" borderId="14" xfId="3" quotePrefix="1" applyFont="1" applyFill="1" applyBorder="1" applyAlignment="1">
      <alignment horizontal="center" vertical="center"/>
    </xf>
    <xf numFmtId="4" fontId="4" fillId="0" borderId="8" xfId="3" applyNumberFormat="1" applyFont="1" applyBorder="1" applyAlignment="1">
      <alignment horizontal="center" vertical="center"/>
    </xf>
    <xf numFmtId="4" fontId="4" fillId="0" borderId="7" xfId="3" applyNumberFormat="1" applyFont="1" applyBorder="1" applyAlignment="1">
      <alignment horizontal="center" vertical="center"/>
    </xf>
    <xf numFmtId="0" fontId="7" fillId="0" borderId="12" xfId="3" quotePrefix="1" applyFont="1" applyBorder="1" applyAlignment="1">
      <alignment horizontal="center" vertical="center" wrapText="1"/>
    </xf>
    <xf numFmtId="0" fontId="7" fillId="0" borderId="0" xfId="3" quotePrefix="1" applyFont="1" applyAlignment="1">
      <alignment horizontal="center" vertical="center" wrapText="1"/>
    </xf>
    <xf numFmtId="0" fontId="7" fillId="0" borderId="14" xfId="3" quotePrefix="1" applyFont="1" applyBorder="1" applyAlignment="1">
      <alignment horizontal="center" vertical="center" wrapText="1"/>
    </xf>
    <xf numFmtId="0" fontId="5" fillId="0" borderId="12" xfId="3" quotePrefix="1" applyFont="1" applyBorder="1" applyAlignment="1">
      <alignment horizontal="left" vertical="center" wrapText="1"/>
    </xf>
    <xf numFmtId="0" fontId="5" fillId="0" borderId="0" xfId="3" quotePrefix="1" applyFont="1" applyAlignment="1">
      <alignment horizontal="left" vertical="center" wrapText="1"/>
    </xf>
    <xf numFmtId="0" fontId="5" fillId="0" borderId="14" xfId="3" quotePrefix="1" applyFont="1" applyBorder="1" applyAlignment="1">
      <alignment horizontal="left" vertical="center" wrapText="1"/>
    </xf>
    <xf numFmtId="0" fontId="4" fillId="0" borderId="12" xfId="3" quotePrefix="1" applyFont="1" applyBorder="1" applyAlignment="1">
      <alignment horizontal="left" vertical="center" wrapText="1" indent="1"/>
    </xf>
    <xf numFmtId="0" fontId="4" fillId="0" borderId="0" xfId="3" quotePrefix="1" applyFont="1" applyAlignment="1">
      <alignment horizontal="left" vertical="center" wrapText="1" indent="1"/>
    </xf>
    <xf numFmtId="0" fontId="4" fillId="0" borderId="14" xfId="3" quotePrefix="1" applyFont="1" applyBorder="1" applyAlignment="1">
      <alignment horizontal="left" vertical="center" wrapText="1" indent="1"/>
    </xf>
    <xf numFmtId="0" fontId="2" fillId="0" borderId="11" xfId="0" applyFont="1" applyBorder="1" applyAlignment="1">
      <alignment horizontal="center" vertical="center"/>
    </xf>
    <xf numFmtId="0" fontId="4" fillId="0" borderId="0" xfId="3" quotePrefix="1" applyFont="1" applyBorder="1" applyAlignment="1">
      <alignment horizontal="left" vertical="center" wrapText="1" indent="1"/>
    </xf>
  </cellXfs>
  <cellStyles count="5">
    <cellStyle name="Milliers" xfId="1" builtinId="3"/>
    <cellStyle name="Normal" xfId="0" builtinId="0"/>
    <cellStyle name="Normal 2" xfId="4" xr:uid="{77FD05EB-3860-468A-89D4-462C87137ACC}"/>
    <cellStyle name="Normal 3" xfId="3" xr:uid="{96D256BD-FCB4-4DDA-9BAC-08899C6EE168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0</xdr:row>
      <xdr:rowOff>60960</xdr:rowOff>
    </xdr:from>
    <xdr:to>
      <xdr:col>6</xdr:col>
      <xdr:colOff>296545</xdr:colOff>
      <xdr:row>3</xdr:row>
      <xdr:rowOff>205740</xdr:rowOff>
    </xdr:to>
    <xdr:pic>
      <xdr:nvPicPr>
        <xdr:cNvPr id="2" name="Image 1" descr="Fichier:Logo de l'Office national des combattants et des ...">
          <a:extLst>
            <a:ext uri="{FF2B5EF4-FFF2-40B4-BE49-F238E27FC236}">
              <a16:creationId xmlns:a16="http://schemas.microsoft.com/office/drawing/2014/main" id="{A3BC4DCB-380A-45EA-8822-B8AC5FFEE2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60960"/>
          <a:ext cx="1630045" cy="6477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contact@cabinetvmh.com" TargetMode="External"/><Relationship Id="rId1" Type="http://schemas.openxmlformats.org/officeDocument/2006/relationships/hyperlink" Target="mailto:contact@equilibre-structures.fr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2B3B2B-79C1-49D1-8A93-2D3E8BE5B367}">
  <sheetPr>
    <pageSetUpPr fitToPage="1"/>
  </sheetPr>
  <dimension ref="A4:N41"/>
  <sheetViews>
    <sheetView showGridLines="0" showZeros="0" showOutlineSymbols="0" view="pageBreakPreview" zoomScaleNormal="100" zoomScaleSheetLayoutView="100" workbookViewId="0">
      <selection activeCell="S14" sqref="S14"/>
    </sheetView>
  </sheetViews>
  <sheetFormatPr baseColWidth="10" defaultColWidth="11.44140625" defaultRowHeight="13.2" x14ac:dyDescent="0.25"/>
  <cols>
    <col min="1" max="1" width="4.33203125" style="93" customWidth="1"/>
    <col min="2" max="2" width="2.21875" style="93" customWidth="1"/>
    <col min="3" max="5" width="3.5546875" style="93" customWidth="1"/>
    <col min="6" max="6" width="4" style="93" customWidth="1"/>
    <col min="7" max="7" width="8.6640625" style="93" customWidth="1"/>
    <col min="8" max="8" width="6" style="93" customWidth="1"/>
    <col min="9" max="9" width="13.88671875" style="93" customWidth="1"/>
    <col min="10" max="10" width="11.6640625" style="96" customWidth="1"/>
    <col min="11" max="11" width="5.6640625" style="97" customWidth="1"/>
    <col min="12" max="12" width="7.33203125" style="96" customWidth="1"/>
    <col min="13" max="13" width="9.33203125" style="98" customWidth="1"/>
    <col min="14" max="14" width="13.5546875" style="98" customWidth="1"/>
    <col min="15" max="17" width="5.6640625" style="93" customWidth="1"/>
    <col min="18" max="18" width="20.5546875" style="93" customWidth="1"/>
    <col min="19" max="19" width="5.6640625" style="93" customWidth="1"/>
    <col min="20" max="20" width="7.5546875" style="93" customWidth="1"/>
    <col min="21" max="22" width="5.6640625" style="93" customWidth="1"/>
    <col min="23" max="16384" width="11.44140625" style="93"/>
  </cols>
  <sheetData>
    <row r="4" spans="1:14" ht="18" customHeight="1" x14ac:dyDescent="0.25">
      <c r="A4" s="111" t="s">
        <v>146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</row>
    <row r="5" spans="1:14" ht="14.25" customHeight="1" x14ac:dyDescent="0.25">
      <c r="A5" s="112" t="s">
        <v>147</v>
      </c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</row>
    <row r="6" spans="1:14" ht="14.25" customHeight="1" x14ac:dyDescent="0.25">
      <c r="A6" s="112" t="s">
        <v>148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</row>
    <row r="7" spans="1:14" ht="14.25" customHeight="1" x14ac:dyDescent="0.25">
      <c r="A7" s="112" t="s">
        <v>149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</row>
    <row r="8" spans="1:14" ht="14.25" customHeight="1" x14ac:dyDescent="0.25">
      <c r="A8" s="112" t="s">
        <v>150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</row>
    <row r="10" spans="1:14" ht="15.6" customHeight="1" x14ac:dyDescent="0.25">
      <c r="A10" s="95"/>
      <c r="B10" s="95"/>
      <c r="C10" s="95"/>
      <c r="D10" s="95"/>
      <c r="E10" s="95"/>
      <c r="F10" s="95"/>
      <c r="G10" s="95"/>
      <c r="H10" s="95"/>
    </row>
    <row r="11" spans="1:14" ht="24" customHeight="1" x14ac:dyDescent="0.25">
      <c r="A11" s="110" t="s">
        <v>151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</row>
    <row r="12" spans="1:14" ht="40.5" customHeight="1" x14ac:dyDescent="0.25">
      <c r="A12" s="113" t="s">
        <v>152</v>
      </c>
      <c r="B12" s="113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</row>
    <row r="13" spans="1:14" ht="7.5" customHeight="1" x14ac:dyDescent="0.25">
      <c r="A13" s="95"/>
      <c r="B13" s="95"/>
      <c r="C13" s="95"/>
      <c r="D13" s="95"/>
      <c r="E13" s="95"/>
      <c r="F13" s="95"/>
      <c r="G13" s="95"/>
      <c r="H13" s="95"/>
    </row>
    <row r="14" spans="1:14" ht="39" customHeight="1" x14ac:dyDescent="0.3">
      <c r="A14" s="114"/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</row>
    <row r="15" spans="1:14" ht="15" x14ac:dyDescent="0.25">
      <c r="A15" s="95"/>
      <c r="B15" s="95"/>
      <c r="C15" s="95"/>
      <c r="D15" s="95"/>
      <c r="E15" s="95"/>
      <c r="F15" s="95"/>
      <c r="G15" s="95"/>
      <c r="H15" s="95"/>
      <c r="M15" s="99" t="s">
        <v>179</v>
      </c>
    </row>
    <row r="16" spans="1:14" s="100" customFormat="1" ht="36" customHeight="1" x14ac:dyDescent="0.3">
      <c r="A16" s="115" t="s">
        <v>153</v>
      </c>
      <c r="B16" s="116"/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116"/>
      <c r="N16" s="117"/>
    </row>
    <row r="17" spans="1:14" s="100" customFormat="1" ht="36" customHeight="1" x14ac:dyDescent="0.3">
      <c r="A17" s="118" t="s">
        <v>154</v>
      </c>
      <c r="B17" s="119"/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N17" s="120"/>
    </row>
    <row r="18" spans="1:14" ht="9.6" customHeight="1" x14ac:dyDescent="0.25">
      <c r="A18" s="95"/>
      <c r="B18" s="95"/>
      <c r="C18" s="95"/>
      <c r="D18" s="95"/>
      <c r="E18" s="95"/>
      <c r="F18" s="95"/>
      <c r="G18" s="95"/>
      <c r="H18" s="95"/>
      <c r="L18" s="93"/>
      <c r="M18" s="101"/>
    </row>
    <row r="19" spans="1:14" ht="11.25" customHeight="1" x14ac:dyDescent="0.25"/>
    <row r="21" spans="1:14" ht="69" customHeight="1" x14ac:dyDescent="0.25"/>
    <row r="23" spans="1:14" ht="15" customHeight="1" x14ac:dyDescent="0.25">
      <c r="A23" s="121" t="s">
        <v>155</v>
      </c>
      <c r="B23" s="122"/>
      <c r="C23" s="122"/>
      <c r="D23" s="122"/>
      <c r="E23" s="122"/>
      <c r="F23" s="122"/>
      <c r="G23" s="122"/>
      <c r="H23" s="122"/>
      <c r="I23" s="123"/>
      <c r="J23" s="121" t="s">
        <v>156</v>
      </c>
      <c r="K23" s="122"/>
      <c r="L23" s="122"/>
      <c r="M23" s="122"/>
      <c r="N23" s="123"/>
    </row>
    <row r="24" spans="1:14" ht="15" customHeight="1" x14ac:dyDescent="0.25">
      <c r="A24" s="124" t="s">
        <v>157</v>
      </c>
      <c r="B24" s="112"/>
      <c r="C24" s="112"/>
      <c r="D24" s="112"/>
      <c r="E24" s="112"/>
      <c r="F24" s="112"/>
      <c r="G24" s="112"/>
      <c r="H24" s="112"/>
      <c r="I24" s="112"/>
      <c r="J24" s="124" t="s">
        <v>158</v>
      </c>
      <c r="K24" s="112"/>
      <c r="L24" s="112"/>
      <c r="M24" s="112"/>
      <c r="N24" s="125"/>
    </row>
    <row r="25" spans="1:14" s="100" customFormat="1" ht="15" customHeight="1" x14ac:dyDescent="0.3">
      <c r="A25" s="124" t="s">
        <v>159</v>
      </c>
      <c r="B25" s="112"/>
      <c r="C25" s="112"/>
      <c r="D25" s="112"/>
      <c r="E25" s="112"/>
      <c r="F25" s="112"/>
      <c r="G25" s="112"/>
      <c r="H25" s="112"/>
      <c r="I25" s="112"/>
      <c r="J25" s="124" t="s">
        <v>160</v>
      </c>
      <c r="K25" s="112"/>
      <c r="L25" s="112"/>
      <c r="M25" s="112"/>
      <c r="N25" s="125"/>
    </row>
    <row r="26" spans="1:14" s="100" customFormat="1" ht="15" customHeight="1" x14ac:dyDescent="0.3">
      <c r="A26" s="124" t="s">
        <v>161</v>
      </c>
      <c r="B26" s="112"/>
      <c r="C26" s="112"/>
      <c r="D26" s="112"/>
      <c r="E26" s="112"/>
      <c r="F26" s="112"/>
      <c r="G26" s="112"/>
      <c r="H26" s="112"/>
      <c r="I26" s="112"/>
      <c r="J26" s="124" t="s">
        <v>162</v>
      </c>
      <c r="K26" s="112"/>
      <c r="L26" s="112"/>
      <c r="M26" s="112"/>
      <c r="N26" s="125"/>
    </row>
    <row r="27" spans="1:14" s="100" customFormat="1" ht="15" customHeight="1" x14ac:dyDescent="0.3">
      <c r="A27" s="124" t="s">
        <v>163</v>
      </c>
      <c r="B27" s="112"/>
      <c r="C27" s="112"/>
      <c r="D27" s="112"/>
      <c r="E27" s="112"/>
      <c r="F27" s="112"/>
      <c r="G27" s="112"/>
      <c r="H27" s="112"/>
      <c r="I27" s="112"/>
      <c r="J27" s="124" t="s">
        <v>164</v>
      </c>
      <c r="K27" s="112"/>
      <c r="L27" s="112"/>
      <c r="M27" s="112"/>
      <c r="N27" s="125"/>
    </row>
    <row r="28" spans="1:14" s="100" customFormat="1" ht="15" customHeight="1" x14ac:dyDescent="0.3">
      <c r="A28" s="126" t="s">
        <v>165</v>
      </c>
      <c r="B28" s="127"/>
      <c r="C28" s="127"/>
      <c r="D28" s="127"/>
      <c r="E28" s="127"/>
      <c r="F28" s="127"/>
      <c r="G28" s="127"/>
      <c r="H28" s="127"/>
      <c r="I28" s="127"/>
      <c r="J28" s="126" t="s">
        <v>166</v>
      </c>
      <c r="K28" s="127"/>
      <c r="L28" s="127"/>
      <c r="M28" s="127"/>
      <c r="N28" s="128"/>
    </row>
    <row r="29" spans="1:14" s="100" customFormat="1" ht="15" customHeight="1" x14ac:dyDescent="0.3">
      <c r="A29" s="94"/>
      <c r="B29" s="94"/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</row>
    <row r="30" spans="1:14" s="100" customFormat="1" ht="15" customHeight="1" x14ac:dyDescent="0.3">
      <c r="A30" s="129" t="s">
        <v>167</v>
      </c>
      <c r="B30" s="130"/>
      <c r="C30" s="130"/>
      <c r="D30" s="130"/>
      <c r="E30" s="130"/>
      <c r="F30" s="130"/>
      <c r="G30" s="130"/>
      <c r="H30" s="130"/>
      <c r="I30" s="131"/>
      <c r="J30" s="121" t="s">
        <v>168</v>
      </c>
      <c r="K30" s="122"/>
      <c r="L30" s="122"/>
      <c r="M30" s="122"/>
      <c r="N30" s="123"/>
    </row>
    <row r="31" spans="1:14" s="100" customFormat="1" ht="15" customHeight="1" x14ac:dyDescent="0.3">
      <c r="A31" s="132" t="s">
        <v>169</v>
      </c>
      <c r="B31" s="133"/>
      <c r="C31" s="133"/>
      <c r="D31" s="133"/>
      <c r="E31" s="133"/>
      <c r="F31" s="133"/>
      <c r="G31" s="133"/>
      <c r="H31" s="133"/>
      <c r="I31" s="134"/>
      <c r="J31" s="112" t="s">
        <v>170</v>
      </c>
      <c r="K31" s="112"/>
      <c r="L31" s="112"/>
      <c r="M31" s="112"/>
      <c r="N31" s="125"/>
    </row>
    <row r="32" spans="1:14" s="100" customFormat="1" ht="15" customHeight="1" x14ac:dyDescent="0.3">
      <c r="A32" s="124" t="s">
        <v>171</v>
      </c>
      <c r="B32" s="112"/>
      <c r="C32" s="112"/>
      <c r="D32" s="112"/>
      <c r="E32" s="112"/>
      <c r="F32" s="112"/>
      <c r="G32" s="112"/>
      <c r="H32" s="112"/>
      <c r="I32" s="125"/>
      <c r="J32" s="112" t="s">
        <v>172</v>
      </c>
      <c r="K32" s="112"/>
      <c r="L32" s="112"/>
      <c r="M32" s="112"/>
      <c r="N32" s="125"/>
    </row>
    <row r="33" spans="1:14" s="100" customFormat="1" ht="15" customHeight="1" x14ac:dyDescent="0.3">
      <c r="A33" s="124" t="s">
        <v>173</v>
      </c>
      <c r="B33" s="112"/>
      <c r="C33" s="112"/>
      <c r="D33" s="112"/>
      <c r="E33" s="112"/>
      <c r="F33" s="112"/>
      <c r="G33" s="112"/>
      <c r="H33" s="112"/>
      <c r="I33" s="125"/>
      <c r="J33" s="112" t="s">
        <v>174</v>
      </c>
      <c r="K33" s="112"/>
      <c r="L33" s="112"/>
      <c r="M33" s="112"/>
      <c r="N33" s="125"/>
    </row>
    <row r="34" spans="1:14" s="100" customFormat="1" ht="15" customHeight="1" x14ac:dyDescent="0.3">
      <c r="A34" s="124" t="s">
        <v>175</v>
      </c>
      <c r="B34" s="112"/>
      <c r="C34" s="112"/>
      <c r="D34" s="112"/>
      <c r="E34" s="112"/>
      <c r="F34" s="112"/>
      <c r="G34" s="112"/>
      <c r="H34" s="112"/>
      <c r="I34" s="125"/>
      <c r="J34" s="112" t="s">
        <v>176</v>
      </c>
      <c r="K34" s="112"/>
      <c r="L34" s="112"/>
      <c r="M34" s="112"/>
      <c r="N34" s="125"/>
    </row>
    <row r="35" spans="1:14" s="100" customFormat="1" ht="15" customHeight="1" x14ac:dyDescent="0.3">
      <c r="A35" s="126" t="s">
        <v>177</v>
      </c>
      <c r="B35" s="127"/>
      <c r="C35" s="127"/>
      <c r="D35" s="127"/>
      <c r="E35" s="127"/>
      <c r="F35" s="127"/>
      <c r="G35" s="127"/>
      <c r="H35" s="127"/>
      <c r="I35" s="127"/>
      <c r="J35" s="126" t="s">
        <v>178</v>
      </c>
      <c r="K35" s="127"/>
      <c r="L35" s="127"/>
      <c r="M35" s="127"/>
      <c r="N35" s="128"/>
    </row>
    <row r="36" spans="1:14" s="100" customFormat="1" ht="6" customHeight="1" x14ac:dyDescent="0.3">
      <c r="A36" s="103"/>
      <c r="B36" s="103"/>
      <c r="C36" s="103"/>
      <c r="D36" s="103"/>
      <c r="E36" s="103"/>
      <c r="F36" s="103"/>
      <c r="G36" s="103"/>
      <c r="H36" s="103"/>
      <c r="I36" s="103"/>
      <c r="J36" s="102"/>
      <c r="K36" s="94"/>
      <c r="L36" s="94"/>
      <c r="M36" s="94"/>
      <c r="N36" s="94"/>
    </row>
    <row r="37" spans="1:14" s="100" customFormat="1" ht="3.6" customHeight="1" x14ac:dyDescent="0.3">
      <c r="J37" s="104"/>
      <c r="K37" s="105"/>
      <c r="L37" s="106"/>
      <c r="M37" s="107"/>
    </row>
    <row r="38" spans="1:14" ht="18.600000000000001" customHeight="1" x14ac:dyDescent="0.25">
      <c r="A38" s="135"/>
      <c r="B38" s="135"/>
      <c r="C38" s="135"/>
      <c r="D38" s="135"/>
      <c r="E38" s="135"/>
      <c r="F38" s="135"/>
      <c r="G38" s="135"/>
      <c r="H38" s="135"/>
      <c r="I38" s="135"/>
      <c r="J38" s="135"/>
      <c r="K38" s="135"/>
      <c r="L38" s="135"/>
      <c r="M38" s="135"/>
      <c r="N38" s="135"/>
    </row>
    <row r="41" spans="1:14" x14ac:dyDescent="0.25">
      <c r="M41" s="93"/>
      <c r="N41" s="93"/>
    </row>
  </sheetData>
  <mergeCells count="35">
    <mergeCell ref="A34:I34"/>
    <mergeCell ref="J34:N34"/>
    <mergeCell ref="A35:I35"/>
    <mergeCell ref="J35:N35"/>
    <mergeCell ref="A38:N38"/>
    <mergeCell ref="A31:I31"/>
    <mergeCell ref="J31:N31"/>
    <mergeCell ref="A32:I32"/>
    <mergeCell ref="J32:N32"/>
    <mergeCell ref="A33:I33"/>
    <mergeCell ref="J33:N33"/>
    <mergeCell ref="A27:I27"/>
    <mergeCell ref="J27:N27"/>
    <mergeCell ref="A28:I28"/>
    <mergeCell ref="J28:N28"/>
    <mergeCell ref="A30:I30"/>
    <mergeCell ref="J30:N30"/>
    <mergeCell ref="A24:I24"/>
    <mergeCell ref="J24:N24"/>
    <mergeCell ref="A25:I25"/>
    <mergeCell ref="J25:N25"/>
    <mergeCell ref="A26:I26"/>
    <mergeCell ref="J26:N26"/>
    <mergeCell ref="A12:N12"/>
    <mergeCell ref="A14:N14"/>
    <mergeCell ref="A16:N16"/>
    <mergeCell ref="A17:N17"/>
    <mergeCell ref="A23:I23"/>
    <mergeCell ref="J23:N23"/>
    <mergeCell ref="A11:N11"/>
    <mergeCell ref="A4:N4"/>
    <mergeCell ref="A5:N5"/>
    <mergeCell ref="A6:N6"/>
    <mergeCell ref="A7:N7"/>
    <mergeCell ref="A8:N8"/>
  </mergeCells>
  <hyperlinks>
    <hyperlink ref="J28" r:id="rId1" xr:uid="{AABBC43A-C3A3-449D-B42E-1ECF1FCD9400}"/>
    <hyperlink ref="A35" r:id="rId2" xr:uid="{0D3C9A28-D15A-4A43-A02A-D7B6A2268EE0}"/>
  </hyperlinks>
  <printOptions horizontalCentered="1" gridLinesSet="0"/>
  <pageMargins left="0.39370078740157483" right="0.39370078740157483" top="0.59055118110236227" bottom="0.78740157480314965" header="0.19685039370078741" footer="0.19685039370078741"/>
  <pageSetup paperSize="256" scale="97" fitToHeight="0" orientation="portrait" r:id="rId3"/>
  <headerFooter differentFirst="1">
    <oddFooter>&amp;L&amp;7 67 - Natzweiler - Camp du Struthof
Restauration de la baraque cuisine&amp;C&amp;7PRO/DCE&amp;R&amp;7DPGF LOT 4
page &amp;P / &amp;N</oddFooter>
  </headerFooter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DC8A4A-0E09-4DD7-A735-2B961301FF0A}">
  <sheetPr>
    <tabColor rgb="FF00B050"/>
    <outlinePr summaryBelow="0" summaryRight="0"/>
    <pageSetUpPr fitToPage="1"/>
  </sheetPr>
  <dimension ref="A1:AB177"/>
  <sheetViews>
    <sheetView showGridLines="0" showZeros="0" tabSelected="1" view="pageBreakPreview" zoomScale="115" zoomScaleNormal="100" zoomScaleSheetLayoutView="115" workbookViewId="0">
      <selection activeCell="C145" sqref="C145"/>
    </sheetView>
  </sheetViews>
  <sheetFormatPr baseColWidth="10" defaultColWidth="11.44140625" defaultRowHeight="10.199999999999999" x14ac:dyDescent="0.3"/>
  <cols>
    <col min="1" max="1" width="3.6640625" style="1" customWidth="1"/>
    <col min="2" max="2" width="4.5546875" style="1" customWidth="1"/>
    <col min="3" max="3" width="22.88671875" style="1" customWidth="1"/>
    <col min="4" max="4" width="8.88671875" style="1" customWidth="1"/>
    <col min="5" max="5" width="6.44140625" style="1" customWidth="1"/>
    <col min="6" max="6" width="2.6640625" style="1" customWidth="1"/>
    <col min="7" max="7" width="7.33203125" style="1" customWidth="1"/>
    <col min="8" max="8" width="2.109375" style="1" customWidth="1"/>
    <col min="9" max="9" width="8.21875" style="1" customWidth="1"/>
    <col min="10" max="10" width="6.6640625" style="1" customWidth="1"/>
    <col min="11" max="11" width="6" style="1" customWidth="1"/>
    <col min="12" max="12" width="7.5546875" style="1" customWidth="1"/>
    <col min="13" max="13" width="10.109375" style="4" customWidth="1"/>
    <col min="14" max="14" width="10.109375" style="3" customWidth="1"/>
    <col min="15" max="16" width="11.44140625" style="1"/>
    <col min="17" max="17" width="6.44140625" style="1" customWidth="1"/>
    <col min="18" max="18" width="7.5546875" style="1" customWidth="1"/>
    <col min="19" max="19" width="5.88671875" style="1" customWidth="1"/>
    <col min="20" max="20" width="4.44140625" style="1" customWidth="1"/>
    <col min="21" max="21" width="14.77734375" style="1" customWidth="1"/>
    <col min="22" max="22" width="3.6640625" style="1" customWidth="1"/>
    <col min="23" max="23" width="7.33203125" style="1" customWidth="1"/>
    <col min="24" max="24" width="3" style="1" customWidth="1"/>
    <col min="25" max="25" width="8.44140625" style="1" customWidth="1"/>
    <col min="26" max="26" width="3.44140625" style="2" customWidth="1"/>
    <col min="27" max="27" width="9.109375" style="2" customWidth="1"/>
    <col min="28" max="16384" width="11.44140625" style="1"/>
  </cols>
  <sheetData>
    <row r="1" spans="1:18" ht="28.5" customHeight="1" x14ac:dyDescent="0.3">
      <c r="A1" s="92" t="s">
        <v>145</v>
      </c>
      <c r="B1" s="92" t="s">
        <v>144</v>
      </c>
      <c r="C1" s="160" t="s">
        <v>143</v>
      </c>
      <c r="D1" s="160"/>
      <c r="E1" s="160"/>
      <c r="F1" s="160"/>
      <c r="G1" s="160"/>
      <c r="H1" s="160"/>
      <c r="I1" s="160"/>
      <c r="J1" s="160"/>
      <c r="K1" s="92" t="s">
        <v>142</v>
      </c>
      <c r="L1" s="92" t="s">
        <v>141</v>
      </c>
      <c r="M1" s="92" t="s">
        <v>140</v>
      </c>
      <c r="N1" s="91" t="s">
        <v>139</v>
      </c>
    </row>
    <row r="2" spans="1:18" ht="14.4" customHeight="1" x14ac:dyDescent="0.3">
      <c r="A2" s="33" t="str">
        <f>IF(L2&lt;&gt;"",MAX(#REF!)+1,"")</f>
        <v/>
      </c>
      <c r="B2" s="90"/>
      <c r="C2" s="40"/>
      <c r="D2" s="40"/>
      <c r="E2" s="40"/>
      <c r="F2" s="40"/>
      <c r="G2" s="40"/>
      <c r="H2" s="40"/>
      <c r="I2" s="40"/>
      <c r="J2" s="40"/>
      <c r="K2" s="29"/>
      <c r="L2" s="36"/>
      <c r="M2" s="35"/>
      <c r="N2" s="35"/>
      <c r="O2" s="44"/>
    </row>
    <row r="3" spans="1:18" ht="10.8" customHeight="1" x14ac:dyDescent="0.3">
      <c r="A3" s="33" t="str">
        <f>IF(K3&lt;&gt;"",MAX(A$2:A2)+1,"")</f>
        <v/>
      </c>
      <c r="B3" s="33"/>
      <c r="C3" s="43"/>
      <c r="D3" s="43"/>
      <c r="E3" s="43"/>
      <c r="F3" s="43"/>
      <c r="G3" s="43"/>
      <c r="H3" s="43"/>
      <c r="I3" s="43"/>
      <c r="J3" s="43"/>
      <c r="K3" s="29"/>
      <c r="L3" s="28"/>
      <c r="M3" s="35"/>
      <c r="N3" s="35"/>
    </row>
    <row r="4" spans="1:18" ht="16.05" customHeight="1" x14ac:dyDescent="0.3">
      <c r="A4" s="33" t="str">
        <f>IF(K4&lt;&gt;"",MAX(A$2:A3)+1,"")</f>
        <v/>
      </c>
      <c r="B4" s="33" t="s">
        <v>138</v>
      </c>
      <c r="C4" s="50" t="s">
        <v>137</v>
      </c>
      <c r="D4" s="43"/>
      <c r="E4" s="43"/>
      <c r="F4" s="43"/>
      <c r="G4" s="43"/>
      <c r="H4" s="43"/>
      <c r="I4" s="43"/>
      <c r="J4" s="43"/>
      <c r="K4" s="29"/>
      <c r="L4" s="28"/>
      <c r="M4" s="35"/>
      <c r="N4" s="35"/>
    </row>
    <row r="5" spans="1:18" ht="20.399999999999999" customHeight="1" x14ac:dyDescent="0.3">
      <c r="A5" s="33">
        <f>IF(K5&lt;&gt;"",MAX(A$2:A4)+1,"")</f>
        <v>1</v>
      </c>
      <c r="B5" s="33"/>
      <c r="C5" s="154" t="s">
        <v>136</v>
      </c>
      <c r="D5" s="155"/>
      <c r="E5" s="155"/>
      <c r="F5" s="155"/>
      <c r="G5" s="155"/>
      <c r="H5" s="155"/>
      <c r="I5" s="155"/>
      <c r="J5" s="156"/>
      <c r="K5" s="72" t="s">
        <v>135</v>
      </c>
      <c r="L5" s="28"/>
      <c r="M5" s="35"/>
      <c r="N5" s="35"/>
      <c r="P5" s="70"/>
    </row>
    <row r="6" spans="1:18" ht="19.2" customHeight="1" x14ac:dyDescent="0.3">
      <c r="A6" s="33"/>
      <c r="B6" s="33"/>
      <c r="C6" s="8"/>
      <c r="D6" s="43"/>
      <c r="E6" s="43"/>
      <c r="F6" s="43"/>
      <c r="G6" s="43"/>
      <c r="H6" s="43"/>
      <c r="I6" s="43"/>
      <c r="J6" s="43"/>
      <c r="K6" s="72"/>
      <c r="L6" s="28"/>
      <c r="M6" s="35"/>
      <c r="N6" s="35"/>
      <c r="P6" s="70"/>
    </row>
    <row r="7" spans="1:18" ht="21.6" customHeight="1" x14ac:dyDescent="0.3">
      <c r="A7" s="33"/>
      <c r="B7" s="33"/>
      <c r="C7" s="146" t="s">
        <v>134</v>
      </c>
      <c r="D7" s="147"/>
      <c r="E7" s="147"/>
      <c r="F7" s="147"/>
      <c r="G7" s="147"/>
      <c r="H7" s="147"/>
      <c r="I7" s="147"/>
      <c r="J7" s="148"/>
      <c r="K7" s="72"/>
      <c r="L7" s="28"/>
      <c r="M7" s="35"/>
      <c r="N7" s="35">
        <f t="shared" ref="N7" si="0">M7*L7</f>
        <v>0</v>
      </c>
      <c r="P7" s="70"/>
    </row>
    <row r="8" spans="1:18" ht="16.05" customHeight="1" x14ac:dyDescent="0.3">
      <c r="A8" s="33" t="str">
        <f>IF(K8&lt;&gt;"",MAX(A$2:A5)+1,"")</f>
        <v/>
      </c>
      <c r="B8" s="33"/>
      <c r="C8" s="43"/>
      <c r="D8" s="43"/>
      <c r="E8" s="43"/>
      <c r="F8" s="43"/>
      <c r="G8" s="43"/>
      <c r="H8" s="43"/>
      <c r="I8" s="43"/>
      <c r="J8" s="43"/>
      <c r="K8" s="29"/>
      <c r="L8" s="28"/>
      <c r="M8" s="35"/>
      <c r="N8" s="35">
        <f t="shared" ref="N8:N72" si="1">+M8*L8</f>
        <v>0</v>
      </c>
      <c r="O8" s="44"/>
    </row>
    <row r="9" spans="1:18" ht="27.6" customHeight="1" x14ac:dyDescent="0.3">
      <c r="A9" s="33" t="str">
        <f>IF(K9&lt;&gt;"",MAX(A$2:A8)+1,"")</f>
        <v/>
      </c>
      <c r="B9" s="33"/>
      <c r="C9" s="151" t="s">
        <v>38</v>
      </c>
      <c r="D9" s="152"/>
      <c r="E9" s="152"/>
      <c r="F9" s="152"/>
      <c r="G9" s="152"/>
      <c r="H9" s="152"/>
      <c r="I9" s="152"/>
      <c r="J9" s="153"/>
      <c r="K9" s="29"/>
      <c r="L9" s="28"/>
      <c r="M9" s="35"/>
      <c r="N9" s="35">
        <f t="shared" si="1"/>
        <v>0</v>
      </c>
      <c r="O9" s="71"/>
      <c r="P9" s="71"/>
    </row>
    <row r="10" spans="1:18" ht="16.5" customHeight="1" x14ac:dyDescent="0.3">
      <c r="A10" s="33" t="str">
        <f>IF(K10&lt;&gt;"",MAX(A$2:A9)+1,"")</f>
        <v/>
      </c>
      <c r="B10" s="33"/>
      <c r="C10" s="46"/>
      <c r="D10" s="7"/>
      <c r="E10" s="7"/>
      <c r="F10" s="7"/>
      <c r="G10" s="45"/>
      <c r="H10" s="45"/>
      <c r="I10" s="45"/>
      <c r="J10" s="45"/>
      <c r="K10" s="29"/>
      <c r="L10" s="28"/>
      <c r="M10" s="35"/>
      <c r="N10" s="35">
        <f t="shared" si="1"/>
        <v>0</v>
      </c>
      <c r="R10" s="70"/>
    </row>
    <row r="11" spans="1:18" ht="15" customHeight="1" x14ac:dyDescent="0.3">
      <c r="A11" s="33" t="str">
        <f>IF(K11&lt;&gt;"",MAX(A$2:A10)+1,"")</f>
        <v/>
      </c>
      <c r="B11" s="33" t="s">
        <v>126</v>
      </c>
      <c r="C11" s="48" t="s">
        <v>133</v>
      </c>
      <c r="D11" s="52"/>
      <c r="E11" s="52"/>
      <c r="F11" s="52"/>
      <c r="G11" s="52"/>
      <c r="H11" s="52"/>
      <c r="I11" s="52"/>
      <c r="J11" s="52"/>
      <c r="K11" s="29"/>
      <c r="L11" s="28"/>
      <c r="M11" s="35"/>
      <c r="N11" s="35">
        <f t="shared" si="1"/>
        <v>0</v>
      </c>
    </row>
    <row r="12" spans="1:18" ht="15" customHeight="1" x14ac:dyDescent="0.3">
      <c r="A12" s="33" t="str">
        <f>IF(K12&lt;&gt;"",MAX(A$2:A11)+1,"")</f>
        <v/>
      </c>
      <c r="B12" s="33"/>
      <c r="C12" s="154" t="s">
        <v>124</v>
      </c>
      <c r="D12" s="155"/>
      <c r="E12" s="155"/>
      <c r="F12" s="155"/>
      <c r="G12" s="155"/>
      <c r="H12" s="155"/>
      <c r="I12" s="155"/>
      <c r="J12" s="155"/>
      <c r="K12" s="29"/>
      <c r="L12" s="68"/>
      <c r="M12" s="35"/>
      <c r="N12" s="35">
        <f t="shared" si="1"/>
        <v>0</v>
      </c>
    </row>
    <row r="13" spans="1:18" ht="15" customHeight="1" x14ac:dyDescent="0.3">
      <c r="A13" s="33">
        <f>IF(K13&lt;&gt;"",MAX(A$2:A12)+1,"")</f>
        <v>2</v>
      </c>
      <c r="B13" s="33"/>
      <c r="C13" s="84" t="s">
        <v>180</v>
      </c>
      <c r="D13" s="52"/>
      <c r="E13" s="52"/>
      <c r="F13" s="52"/>
      <c r="G13" s="61"/>
      <c r="H13" s="61"/>
      <c r="I13" s="61" t="s">
        <v>181</v>
      </c>
      <c r="J13" s="61"/>
      <c r="K13" s="29" t="s">
        <v>23</v>
      </c>
      <c r="L13" s="49">
        <v>28</v>
      </c>
      <c r="M13" s="51"/>
      <c r="N13" s="35">
        <f t="shared" si="1"/>
        <v>0</v>
      </c>
    </row>
    <row r="14" spans="1:18" ht="15" customHeight="1" x14ac:dyDescent="0.3">
      <c r="A14" s="33" t="str">
        <f>IF(K14&lt;&gt;"",MAX(A$2:A13)+1,"")</f>
        <v/>
      </c>
      <c r="B14" s="33"/>
      <c r="C14" s="52"/>
      <c r="D14" s="52"/>
      <c r="E14" s="52"/>
      <c r="F14" s="52"/>
      <c r="G14" s="52"/>
      <c r="H14" s="52"/>
      <c r="I14" s="52"/>
      <c r="J14" s="52"/>
      <c r="K14" s="29"/>
      <c r="L14" s="49"/>
      <c r="M14" s="51"/>
      <c r="N14" s="35">
        <f t="shared" si="1"/>
        <v>0</v>
      </c>
    </row>
    <row r="15" spans="1:18" ht="15" customHeight="1" x14ac:dyDescent="0.3">
      <c r="A15" s="33" t="str">
        <f>IF(K15&lt;&gt;"",MAX(A$2:A14)+1,"")</f>
        <v/>
      </c>
      <c r="B15" s="33" t="s">
        <v>37</v>
      </c>
      <c r="C15" s="48" t="s">
        <v>132</v>
      </c>
      <c r="D15" s="52"/>
      <c r="E15" s="52"/>
      <c r="F15" s="52"/>
      <c r="G15" s="45"/>
      <c r="H15" s="45"/>
      <c r="I15" s="45"/>
      <c r="J15" s="45"/>
      <c r="K15" s="29"/>
      <c r="L15" s="49"/>
      <c r="M15" s="51"/>
      <c r="N15" s="35">
        <f t="shared" si="1"/>
        <v>0</v>
      </c>
    </row>
    <row r="16" spans="1:18" ht="16.05" customHeight="1" x14ac:dyDescent="0.3">
      <c r="A16" s="33" t="str">
        <f>IF(K16&lt;&gt;"",MAX(A$2:A15)+1,"")</f>
        <v/>
      </c>
      <c r="B16" s="33"/>
      <c r="C16" s="154" t="s">
        <v>111</v>
      </c>
      <c r="D16" s="155"/>
      <c r="E16" s="155"/>
      <c r="F16" s="155"/>
      <c r="G16" s="155"/>
      <c r="H16" s="155"/>
      <c r="I16" s="155"/>
      <c r="J16" s="155"/>
      <c r="K16" s="29"/>
      <c r="L16" s="49"/>
      <c r="M16" s="51"/>
      <c r="N16" s="35">
        <f t="shared" si="1"/>
        <v>0</v>
      </c>
    </row>
    <row r="17" spans="1:28" ht="15" customHeight="1" x14ac:dyDescent="0.3">
      <c r="A17" s="33">
        <f>IF(K17&lt;&gt;"",MAX(A$2:A16)+1,"")</f>
        <v>3</v>
      </c>
      <c r="B17" s="33"/>
      <c r="C17" s="84" t="s">
        <v>180</v>
      </c>
      <c r="D17" s="52"/>
      <c r="E17" s="52"/>
      <c r="F17" s="52"/>
      <c r="G17" s="61"/>
      <c r="H17" s="61"/>
      <c r="I17" s="61" t="s">
        <v>181</v>
      </c>
      <c r="J17" s="61"/>
      <c r="K17" s="29" t="s">
        <v>23</v>
      </c>
      <c r="L17" s="49">
        <v>10</v>
      </c>
      <c r="M17" s="51"/>
      <c r="N17" s="35">
        <f t="shared" si="1"/>
        <v>0</v>
      </c>
    </row>
    <row r="18" spans="1:28" ht="27" customHeight="1" x14ac:dyDescent="0.3">
      <c r="A18" s="33" t="str">
        <f>IF(K18&lt;&gt;"",MAX(A$2:A17)+1,"")</f>
        <v/>
      </c>
      <c r="B18" s="33"/>
      <c r="C18" s="157" t="s">
        <v>131</v>
      </c>
      <c r="D18" s="158"/>
      <c r="E18" s="158"/>
      <c r="F18" s="158"/>
      <c r="G18" s="158"/>
      <c r="H18" s="158"/>
      <c r="I18" s="158"/>
      <c r="J18" s="159"/>
      <c r="K18" s="29"/>
      <c r="L18" s="49"/>
      <c r="M18" s="51"/>
      <c r="N18" s="35">
        <f t="shared" si="1"/>
        <v>0</v>
      </c>
    </row>
    <row r="19" spans="1:28" ht="13.2" customHeight="1" x14ac:dyDescent="0.3">
      <c r="A19" s="33"/>
      <c r="B19" s="33"/>
      <c r="C19" s="161"/>
      <c r="D19" s="109"/>
      <c r="E19" s="109"/>
      <c r="F19" s="109"/>
      <c r="G19" s="58" t="s">
        <v>182</v>
      </c>
      <c r="H19" s="58"/>
      <c r="I19" s="58" t="s">
        <v>183</v>
      </c>
      <c r="J19" s="58" t="s">
        <v>184</v>
      </c>
      <c r="K19" s="29"/>
      <c r="L19" s="49"/>
      <c r="M19" s="51"/>
      <c r="N19" s="35"/>
    </row>
    <row r="20" spans="1:28" ht="15" customHeight="1" x14ac:dyDescent="0.3">
      <c r="A20" s="33">
        <f>IF(K20&lt;&gt;"",MAX(A$2:A18)+1,"")</f>
        <v>4</v>
      </c>
      <c r="B20" s="33"/>
      <c r="C20" s="63" t="s">
        <v>130</v>
      </c>
      <c r="D20" s="52"/>
      <c r="E20" s="52"/>
      <c r="F20" s="52"/>
      <c r="G20" s="45">
        <v>2.15</v>
      </c>
      <c r="H20" s="45" t="s">
        <v>24</v>
      </c>
      <c r="I20" s="45">
        <v>3</v>
      </c>
      <c r="J20" s="45">
        <f>G20*I20</f>
        <v>6.4499999999999993</v>
      </c>
      <c r="K20" s="29" t="s">
        <v>23</v>
      </c>
      <c r="L20" s="49">
        <v>1</v>
      </c>
      <c r="M20" s="51"/>
      <c r="N20" s="35">
        <f t="shared" si="1"/>
        <v>0</v>
      </c>
    </row>
    <row r="21" spans="1:28" ht="15" customHeight="1" x14ac:dyDescent="0.3">
      <c r="A21" s="33">
        <f>IF(K21&lt;&gt;"",MAX(A$2:A20)+1,"")</f>
        <v>5</v>
      </c>
      <c r="B21" s="33"/>
      <c r="C21" s="63" t="s">
        <v>129</v>
      </c>
      <c r="D21" s="52"/>
      <c r="E21" s="52"/>
      <c r="F21" s="52"/>
      <c r="G21" s="45">
        <v>2.15</v>
      </c>
      <c r="H21" s="45" t="s">
        <v>24</v>
      </c>
      <c r="I21" s="45">
        <v>3</v>
      </c>
      <c r="J21" s="45">
        <f>G21*I21</f>
        <v>6.4499999999999993</v>
      </c>
      <c r="K21" s="29" t="s">
        <v>23</v>
      </c>
      <c r="L21" s="49">
        <v>1</v>
      </c>
      <c r="M21" s="51"/>
      <c r="N21" s="35">
        <f t="shared" si="1"/>
        <v>0</v>
      </c>
    </row>
    <row r="22" spans="1:28" ht="15" customHeight="1" x14ac:dyDescent="0.3">
      <c r="A22" s="33">
        <f>IF(K22&lt;&gt;"",MAX(A$2:A21)+1,"")</f>
        <v>6</v>
      </c>
      <c r="B22" s="33"/>
      <c r="C22" s="63" t="s">
        <v>128</v>
      </c>
      <c r="D22" s="52"/>
      <c r="E22" s="52"/>
      <c r="F22" s="52"/>
      <c r="G22" s="45">
        <v>2.15</v>
      </c>
      <c r="H22" s="45" t="s">
        <v>24</v>
      </c>
      <c r="I22" s="45">
        <v>3</v>
      </c>
      <c r="J22" s="45">
        <f>G22*I22</f>
        <v>6.4499999999999993</v>
      </c>
      <c r="K22" s="29" t="s">
        <v>23</v>
      </c>
      <c r="L22" s="49">
        <v>1</v>
      </c>
      <c r="M22" s="51"/>
      <c r="N22" s="35">
        <f t="shared" si="1"/>
        <v>0</v>
      </c>
    </row>
    <row r="23" spans="1:28" ht="15.6" customHeight="1" x14ac:dyDescent="0.3">
      <c r="A23" s="33">
        <f>IF(K23&lt;&gt;"",MAX(A$2:A22)+1,"")</f>
        <v>7</v>
      </c>
      <c r="B23" s="33"/>
      <c r="C23" s="84" t="s">
        <v>127</v>
      </c>
      <c r="D23" s="46"/>
      <c r="E23" s="46"/>
      <c r="F23" s="46"/>
      <c r="G23" s="45">
        <v>1.27</v>
      </c>
      <c r="H23" s="45" t="s">
        <v>24</v>
      </c>
      <c r="I23" s="45">
        <v>0.46</v>
      </c>
      <c r="J23" s="45">
        <f>G23*I23</f>
        <v>0.58420000000000005</v>
      </c>
      <c r="K23" s="29" t="s">
        <v>23</v>
      </c>
      <c r="L23" s="49">
        <v>24</v>
      </c>
      <c r="M23" s="51"/>
      <c r="N23" s="35">
        <f t="shared" si="1"/>
        <v>0</v>
      </c>
      <c r="P23" s="61"/>
      <c r="R23" s="61"/>
      <c r="S23" s="60"/>
      <c r="T23" s="58"/>
      <c r="U23" s="59"/>
      <c r="V23" s="58"/>
      <c r="W23" s="59"/>
      <c r="X23" s="58"/>
      <c r="Y23" s="57"/>
      <c r="Z23" s="56"/>
      <c r="AA23" s="87"/>
      <c r="AB23" s="54"/>
    </row>
    <row r="24" spans="1:28" ht="16.05" customHeight="1" x14ac:dyDescent="0.3">
      <c r="A24" s="33" t="str">
        <f>IF(K24&lt;&gt;"",MAX(A$2:A23)+1,"")</f>
        <v/>
      </c>
      <c r="B24" s="33"/>
      <c r="C24" s="89"/>
      <c r="D24" s="89"/>
      <c r="E24" s="89"/>
      <c r="F24" s="89"/>
      <c r="G24" s="89"/>
      <c r="H24" s="89"/>
      <c r="I24" s="89"/>
      <c r="J24" s="89"/>
      <c r="K24" s="29"/>
      <c r="L24" s="28"/>
      <c r="M24" s="35"/>
      <c r="N24" s="35">
        <f t="shared" si="1"/>
        <v>0</v>
      </c>
    </row>
    <row r="25" spans="1:28" ht="15" customHeight="1" x14ac:dyDescent="0.3">
      <c r="A25" s="33" t="str">
        <f>IF(K25&lt;&gt;"",MAX(A$2:A24)+1,"")</f>
        <v/>
      </c>
      <c r="B25" s="33" t="s">
        <v>126</v>
      </c>
      <c r="C25" s="48" t="s">
        <v>125</v>
      </c>
      <c r="D25" s="52"/>
      <c r="E25" s="52"/>
      <c r="F25" s="52"/>
      <c r="G25" s="52"/>
      <c r="H25" s="52"/>
      <c r="I25" s="52"/>
      <c r="J25" s="52"/>
      <c r="K25" s="29"/>
      <c r="L25" s="68"/>
      <c r="M25" s="51"/>
      <c r="N25" s="35">
        <f t="shared" si="1"/>
        <v>0</v>
      </c>
    </row>
    <row r="26" spans="1:28" ht="15" customHeight="1" x14ac:dyDescent="0.3">
      <c r="A26" s="33" t="str">
        <f>IF(K26&lt;&gt;"",MAX(A$2:A25)+1,"")</f>
        <v/>
      </c>
      <c r="B26" s="33"/>
      <c r="C26" s="154" t="s">
        <v>124</v>
      </c>
      <c r="D26" s="155"/>
      <c r="E26" s="155"/>
      <c r="F26" s="155"/>
      <c r="G26" s="155"/>
      <c r="H26" s="155"/>
      <c r="I26" s="155"/>
      <c r="J26" s="155"/>
      <c r="K26" s="29"/>
      <c r="L26" s="68"/>
      <c r="M26" s="35"/>
      <c r="N26" s="35">
        <f t="shared" si="1"/>
        <v>0</v>
      </c>
    </row>
    <row r="27" spans="1:28" s="66" customFormat="1" ht="15" customHeight="1" x14ac:dyDescent="0.3">
      <c r="A27" s="33" t="str">
        <f>IF(K27&lt;&gt;"",MAX(A$2:A26)+1,"")</f>
        <v/>
      </c>
      <c r="B27" s="69"/>
      <c r="C27" s="67" t="s">
        <v>34</v>
      </c>
      <c r="D27" s="88"/>
      <c r="E27" s="88"/>
      <c r="F27" s="88"/>
      <c r="G27" s="61"/>
      <c r="H27" s="61"/>
      <c r="I27" s="61"/>
      <c r="J27" s="61"/>
      <c r="K27" s="29"/>
      <c r="L27" s="49"/>
      <c r="M27" s="35"/>
      <c r="N27" s="35">
        <f t="shared" si="1"/>
        <v>0</v>
      </c>
      <c r="Z27" s="56"/>
      <c r="AA27" s="56"/>
    </row>
    <row r="28" spans="1:28" ht="15" customHeight="1" x14ac:dyDescent="0.3">
      <c r="A28" s="33">
        <f>IF(K28&lt;&gt;"",MAX(A$2:A27)+1,"")</f>
        <v>8</v>
      </c>
      <c r="B28" s="33"/>
      <c r="C28" s="63" t="s">
        <v>123</v>
      </c>
      <c r="D28" s="46"/>
      <c r="E28" s="46"/>
      <c r="F28" s="46"/>
      <c r="G28" s="45">
        <v>1</v>
      </c>
      <c r="H28" s="45" t="s">
        <v>24</v>
      </c>
      <c r="I28" s="45">
        <v>2.02</v>
      </c>
      <c r="J28" s="45">
        <f>G28*I28</f>
        <v>2.02</v>
      </c>
      <c r="K28" s="29" t="s">
        <v>23</v>
      </c>
      <c r="L28" s="49">
        <v>1</v>
      </c>
      <c r="M28" s="35"/>
      <c r="N28" s="35">
        <f t="shared" si="1"/>
        <v>0</v>
      </c>
    </row>
    <row r="29" spans="1:28" ht="15" customHeight="1" x14ac:dyDescent="0.3">
      <c r="A29" s="33">
        <f>IF(K29&lt;&gt;"",MAX(A$2:A28)+1,"")</f>
        <v>9</v>
      </c>
      <c r="B29" s="33"/>
      <c r="C29" s="63" t="s">
        <v>122</v>
      </c>
      <c r="D29" s="46"/>
      <c r="E29" s="46"/>
      <c r="F29" s="46"/>
      <c r="G29" s="45">
        <v>1</v>
      </c>
      <c r="H29" s="45" t="s">
        <v>24</v>
      </c>
      <c r="I29" s="45">
        <v>2.02</v>
      </c>
      <c r="J29" s="45">
        <f>G29*I29</f>
        <v>2.02</v>
      </c>
      <c r="K29" s="29" t="s">
        <v>23</v>
      </c>
      <c r="L29" s="49">
        <v>1</v>
      </c>
      <c r="M29" s="35"/>
      <c r="N29" s="35">
        <f t="shared" si="1"/>
        <v>0</v>
      </c>
    </row>
    <row r="30" spans="1:28" ht="15" customHeight="1" x14ac:dyDescent="0.3">
      <c r="A30" s="33">
        <f>IF(K30&lt;&gt;"",MAX(A$2:A29)+1,"")</f>
        <v>10</v>
      </c>
      <c r="B30" s="33"/>
      <c r="C30" s="63" t="s">
        <v>121</v>
      </c>
      <c r="D30" s="46"/>
      <c r="E30" s="46"/>
      <c r="F30" s="46"/>
      <c r="G30" s="45">
        <v>1</v>
      </c>
      <c r="H30" s="45" t="s">
        <v>24</v>
      </c>
      <c r="I30" s="45">
        <v>2.02</v>
      </c>
      <c r="J30" s="45">
        <f>G30*I30</f>
        <v>2.02</v>
      </c>
      <c r="K30" s="29" t="s">
        <v>23</v>
      </c>
      <c r="L30" s="49">
        <v>1</v>
      </c>
      <c r="M30" s="35"/>
      <c r="N30" s="35">
        <f t="shared" si="1"/>
        <v>0</v>
      </c>
    </row>
    <row r="31" spans="1:28" ht="15" customHeight="1" x14ac:dyDescent="0.3">
      <c r="A31" s="33">
        <f>IF(K31&lt;&gt;"",MAX(A$2:A30)+1,"")</f>
        <v>11</v>
      </c>
      <c r="B31" s="33"/>
      <c r="C31" s="63" t="s">
        <v>120</v>
      </c>
      <c r="D31" s="46"/>
      <c r="E31" s="46"/>
      <c r="F31" s="46"/>
      <c r="G31" s="45">
        <v>1</v>
      </c>
      <c r="H31" s="45" t="s">
        <v>24</v>
      </c>
      <c r="I31" s="45">
        <v>2.02</v>
      </c>
      <c r="J31" s="45">
        <f>G31*I31</f>
        <v>2.02</v>
      </c>
      <c r="K31" s="29" t="s">
        <v>23</v>
      </c>
      <c r="L31" s="49">
        <v>1</v>
      </c>
      <c r="M31" s="35"/>
      <c r="N31" s="35">
        <f t="shared" si="1"/>
        <v>0</v>
      </c>
    </row>
    <row r="32" spans="1:28" ht="15" customHeight="1" x14ac:dyDescent="0.3">
      <c r="A32" s="33">
        <f>IF(K32&lt;&gt;"",MAX(A$2:A31)+1,"")</f>
        <v>12</v>
      </c>
      <c r="B32" s="33"/>
      <c r="C32" s="63" t="s">
        <v>109</v>
      </c>
      <c r="D32" s="46"/>
      <c r="E32" s="46"/>
      <c r="F32" s="46"/>
      <c r="G32" s="45">
        <v>0.8</v>
      </c>
      <c r="H32" s="45" t="s">
        <v>24</v>
      </c>
      <c r="I32" s="45">
        <v>2</v>
      </c>
      <c r="J32" s="45">
        <f>G32*I32</f>
        <v>1.6</v>
      </c>
      <c r="K32" s="29" t="s">
        <v>23</v>
      </c>
      <c r="L32" s="49">
        <v>3</v>
      </c>
      <c r="M32" s="35"/>
      <c r="N32" s="35">
        <f t="shared" si="1"/>
        <v>0</v>
      </c>
    </row>
    <row r="33" spans="1:28" ht="8.4" customHeight="1" x14ac:dyDescent="0.3">
      <c r="A33" s="33" t="str">
        <f>IF(K33&lt;&gt;"",MAX(A$2:A32)+1,"")</f>
        <v/>
      </c>
      <c r="B33" s="33"/>
      <c r="C33" s="63"/>
      <c r="D33" s="46"/>
      <c r="E33" s="46"/>
      <c r="F33" s="46"/>
      <c r="G33" s="45"/>
      <c r="H33" s="45"/>
      <c r="I33" s="45"/>
      <c r="J33" s="45"/>
      <c r="K33" s="29"/>
      <c r="L33" s="49"/>
      <c r="M33" s="35"/>
      <c r="N33" s="35">
        <f t="shared" si="1"/>
        <v>0</v>
      </c>
    </row>
    <row r="34" spans="1:28" s="66" customFormat="1" ht="15" customHeight="1" x14ac:dyDescent="0.3">
      <c r="A34" s="33" t="str">
        <f>IF(K34&lt;&gt;"",MAX(A$2:A33)+1,"")</f>
        <v/>
      </c>
      <c r="B34" s="69"/>
      <c r="C34" s="67" t="s">
        <v>28</v>
      </c>
      <c r="D34" s="88"/>
      <c r="E34" s="88"/>
      <c r="F34" s="88"/>
      <c r="G34" s="61"/>
      <c r="H34" s="61"/>
      <c r="I34" s="61"/>
      <c r="J34" s="61"/>
      <c r="K34" s="29"/>
      <c r="L34" s="49"/>
      <c r="M34" s="35"/>
      <c r="N34" s="35">
        <f t="shared" si="1"/>
        <v>0</v>
      </c>
      <c r="Q34" s="1"/>
      <c r="Z34" s="56"/>
      <c r="AA34" s="56"/>
    </row>
    <row r="35" spans="1:28" ht="15" customHeight="1" x14ac:dyDescent="0.3">
      <c r="A35" s="33">
        <f>IF(K35&lt;&gt;"",MAX(A$2:A34)+1,"")</f>
        <v>13</v>
      </c>
      <c r="B35" s="33"/>
      <c r="C35" s="63" t="s">
        <v>119</v>
      </c>
      <c r="D35" s="46"/>
      <c r="E35" s="46"/>
      <c r="F35" s="46"/>
      <c r="G35" s="45">
        <v>1</v>
      </c>
      <c r="H35" s="45" t="s">
        <v>24</v>
      </c>
      <c r="I35" s="45">
        <v>2.02</v>
      </c>
      <c r="J35" s="45">
        <f t="shared" ref="J35:J40" si="2">G35*I35</f>
        <v>2.02</v>
      </c>
      <c r="K35" s="29" t="s">
        <v>23</v>
      </c>
      <c r="L35" s="49">
        <v>1</v>
      </c>
      <c r="M35" s="35"/>
      <c r="N35" s="35">
        <f t="shared" si="1"/>
        <v>0</v>
      </c>
    </row>
    <row r="36" spans="1:28" ht="15" customHeight="1" x14ac:dyDescent="0.3">
      <c r="A36" s="33">
        <f>IF(K36&lt;&gt;"",MAX(A$2:A35)+1,"")</f>
        <v>14</v>
      </c>
      <c r="B36" s="33"/>
      <c r="C36" s="63" t="s">
        <v>118</v>
      </c>
      <c r="D36" s="46"/>
      <c r="E36" s="46"/>
      <c r="F36" s="46"/>
      <c r="G36" s="45">
        <v>1</v>
      </c>
      <c r="H36" s="45" t="s">
        <v>24</v>
      </c>
      <c r="I36" s="45">
        <v>2.02</v>
      </c>
      <c r="J36" s="45">
        <f t="shared" si="2"/>
        <v>2.02</v>
      </c>
      <c r="K36" s="29" t="s">
        <v>23</v>
      </c>
      <c r="L36" s="49">
        <v>1</v>
      </c>
      <c r="M36" s="35"/>
      <c r="N36" s="35">
        <f t="shared" si="1"/>
        <v>0</v>
      </c>
    </row>
    <row r="37" spans="1:28" ht="9" customHeight="1" x14ac:dyDescent="0.3">
      <c r="A37" s="33" t="str">
        <f>IF(K37&lt;&gt;"",MAX(A$2:A36)+1,"")</f>
        <v/>
      </c>
      <c r="B37" s="33"/>
      <c r="C37" s="63"/>
      <c r="D37" s="46"/>
      <c r="E37" s="46"/>
      <c r="F37" s="46"/>
      <c r="G37" s="45"/>
      <c r="H37" s="45"/>
      <c r="I37" s="45"/>
      <c r="J37" s="45">
        <f t="shared" si="2"/>
        <v>0</v>
      </c>
      <c r="K37" s="29"/>
      <c r="L37" s="49"/>
      <c r="M37" s="35"/>
      <c r="N37" s="35">
        <f t="shared" si="1"/>
        <v>0</v>
      </c>
    </row>
    <row r="38" spans="1:28" ht="15" customHeight="1" x14ac:dyDescent="0.3">
      <c r="A38" s="33" t="str">
        <f>IF(K38&lt;&gt;"",MAX(A$2:A37)+1,"")</f>
        <v/>
      </c>
      <c r="B38" s="33"/>
      <c r="C38" s="67" t="s">
        <v>117</v>
      </c>
      <c r="D38" s="46"/>
      <c r="E38" s="46"/>
      <c r="F38" s="46"/>
      <c r="G38" s="45"/>
      <c r="H38" s="45"/>
      <c r="I38" s="45"/>
      <c r="J38" s="45">
        <f t="shared" si="2"/>
        <v>0</v>
      </c>
      <c r="K38" s="29"/>
      <c r="L38" s="49"/>
      <c r="M38" s="51"/>
      <c r="N38" s="35">
        <f t="shared" si="1"/>
        <v>0</v>
      </c>
      <c r="O38" s="66"/>
    </row>
    <row r="39" spans="1:28" ht="15" customHeight="1" x14ac:dyDescent="0.3">
      <c r="A39" s="33">
        <f>IF(K39&lt;&gt;"",MAX(A$2:A38)+1,"")</f>
        <v>15</v>
      </c>
      <c r="B39" s="33"/>
      <c r="C39" s="63" t="s">
        <v>116</v>
      </c>
      <c r="D39" s="46"/>
      <c r="E39" s="46"/>
      <c r="F39" s="46"/>
      <c r="G39" s="45">
        <v>1</v>
      </c>
      <c r="H39" s="45" t="s">
        <v>24</v>
      </c>
      <c r="I39" s="45">
        <v>2.02</v>
      </c>
      <c r="J39" s="45">
        <f t="shared" si="2"/>
        <v>2.02</v>
      </c>
      <c r="K39" s="29" t="s">
        <v>23</v>
      </c>
      <c r="L39" s="49">
        <v>1</v>
      </c>
      <c r="M39" s="51"/>
      <c r="N39" s="35">
        <f t="shared" si="1"/>
        <v>0</v>
      </c>
    </row>
    <row r="40" spans="1:28" ht="15" customHeight="1" x14ac:dyDescent="0.3">
      <c r="A40" s="33">
        <f>IF(K40&lt;&gt;"",MAX(A$2:A39)+1,"")</f>
        <v>16</v>
      </c>
      <c r="B40" s="33"/>
      <c r="C40" s="63" t="s">
        <v>115</v>
      </c>
      <c r="D40" s="46"/>
      <c r="E40" s="46"/>
      <c r="F40" s="46"/>
      <c r="G40" s="45">
        <v>1</v>
      </c>
      <c r="H40" s="45" t="s">
        <v>24</v>
      </c>
      <c r="I40" s="45">
        <v>2.02</v>
      </c>
      <c r="J40" s="45">
        <f t="shared" si="2"/>
        <v>2.02</v>
      </c>
      <c r="K40" s="29" t="s">
        <v>23</v>
      </c>
      <c r="L40" s="49">
        <v>1</v>
      </c>
      <c r="M40" s="51"/>
      <c r="N40" s="35">
        <f t="shared" si="1"/>
        <v>0</v>
      </c>
    </row>
    <row r="41" spans="1:28" ht="7.8" customHeight="1" x14ac:dyDescent="0.3">
      <c r="A41" s="33" t="str">
        <f>IF(K41&lt;&gt;"",MAX(A$2:A40)+1,"")</f>
        <v/>
      </c>
      <c r="B41" s="33"/>
      <c r="C41" s="63"/>
      <c r="D41" s="46"/>
      <c r="E41" s="46"/>
      <c r="F41" s="46"/>
      <c r="G41" s="45"/>
      <c r="H41" s="45"/>
      <c r="I41" s="45"/>
      <c r="J41" s="45"/>
      <c r="K41" s="29"/>
      <c r="L41" s="49"/>
      <c r="M41" s="51"/>
      <c r="N41" s="35">
        <f t="shared" si="1"/>
        <v>0</v>
      </c>
    </row>
    <row r="42" spans="1:28" ht="15.6" customHeight="1" x14ac:dyDescent="0.3">
      <c r="A42" s="33" t="str">
        <f>IF(K42&lt;&gt;"",MAX(A$2:A41)+1,"")</f>
        <v/>
      </c>
      <c r="B42" s="33"/>
      <c r="C42" s="67" t="s">
        <v>114</v>
      </c>
      <c r="D42" s="46"/>
      <c r="E42" s="46"/>
      <c r="F42" s="46"/>
      <c r="G42" s="45"/>
      <c r="H42" s="45"/>
      <c r="I42" s="45"/>
      <c r="J42" s="45"/>
      <c r="K42" s="29"/>
      <c r="L42" s="49"/>
      <c r="M42" s="51"/>
      <c r="N42" s="35">
        <f t="shared" si="1"/>
        <v>0</v>
      </c>
      <c r="P42" s="61"/>
      <c r="R42" s="61"/>
      <c r="S42" s="60"/>
      <c r="T42" s="58"/>
      <c r="U42" s="59"/>
      <c r="V42" s="58"/>
      <c r="W42" s="59"/>
      <c r="X42" s="58"/>
      <c r="Y42" s="57"/>
      <c r="Z42" s="56"/>
      <c r="AA42" s="87"/>
      <c r="AB42" s="54"/>
    </row>
    <row r="43" spans="1:28" ht="16.05" customHeight="1" x14ac:dyDescent="0.3">
      <c r="A43" s="33">
        <f>IF(K43&lt;&gt;"",MAX(A$2:A42)+1,"")</f>
        <v>17</v>
      </c>
      <c r="B43" s="33"/>
      <c r="C43" s="63" t="s">
        <v>113</v>
      </c>
      <c r="D43" s="46"/>
      <c r="E43" s="46"/>
      <c r="F43" s="46"/>
      <c r="G43" s="45">
        <v>2.2999999999999998</v>
      </c>
      <c r="H43" s="45" t="s">
        <v>24</v>
      </c>
      <c r="I43" s="45">
        <v>3</v>
      </c>
      <c r="J43" s="45">
        <f>G43*I43</f>
        <v>6.8999999999999995</v>
      </c>
      <c r="K43" s="29" t="s">
        <v>23</v>
      </c>
      <c r="L43" s="49">
        <v>1</v>
      </c>
      <c r="M43" s="51"/>
      <c r="N43" s="35">
        <f t="shared" si="1"/>
        <v>0</v>
      </c>
      <c r="P43" s="61"/>
      <c r="R43" s="61"/>
      <c r="S43" s="60"/>
      <c r="T43" s="58"/>
      <c r="U43" s="59"/>
      <c r="V43" s="58"/>
      <c r="W43" s="59"/>
      <c r="X43" s="58"/>
      <c r="Y43" s="57"/>
      <c r="Z43" s="56"/>
      <c r="AA43" s="87"/>
      <c r="AB43" s="54"/>
    </row>
    <row r="44" spans="1:28" ht="16.05" customHeight="1" x14ac:dyDescent="0.3">
      <c r="A44" s="33">
        <f>IF(K44&lt;&gt;"",MAX(A$2:A43)+1,"")</f>
        <v>18</v>
      </c>
      <c r="B44" s="33"/>
      <c r="C44" s="140" t="s">
        <v>112</v>
      </c>
      <c r="D44" s="141"/>
      <c r="E44" s="141"/>
      <c r="F44" s="141"/>
      <c r="G44" s="45">
        <v>2.2999999999999998</v>
      </c>
      <c r="H44" s="45" t="s">
        <v>24</v>
      </c>
      <c r="I44" s="45">
        <v>3</v>
      </c>
      <c r="J44" s="45">
        <f>G44*I44</f>
        <v>6.8999999999999995</v>
      </c>
      <c r="K44" s="29" t="s">
        <v>23</v>
      </c>
      <c r="L44" s="49">
        <v>1</v>
      </c>
      <c r="M44" s="35"/>
      <c r="N44" s="35">
        <f t="shared" si="1"/>
        <v>0</v>
      </c>
      <c r="P44" s="66"/>
      <c r="R44" s="66"/>
      <c r="S44" s="66"/>
      <c r="T44" s="66"/>
      <c r="U44" s="66"/>
      <c r="V44" s="66"/>
      <c r="W44" s="66"/>
      <c r="X44" s="66"/>
      <c r="Y44" s="66"/>
      <c r="Z44" s="56"/>
      <c r="AA44" s="56"/>
      <c r="AB44" s="66"/>
    </row>
    <row r="45" spans="1:28" ht="16.05" customHeight="1" x14ac:dyDescent="0.3">
      <c r="A45" s="33" t="str">
        <f>IF(K45&lt;&gt;"",MAX(A$2:A44)+1,"")</f>
        <v/>
      </c>
      <c r="B45" s="33"/>
      <c r="C45" s="76"/>
      <c r="D45" s="76"/>
      <c r="E45" s="76"/>
      <c r="F45" s="76"/>
      <c r="G45" s="45"/>
      <c r="H45" s="45"/>
      <c r="I45" s="45"/>
      <c r="J45" s="45"/>
      <c r="K45" s="29"/>
      <c r="L45" s="49"/>
      <c r="M45" s="35"/>
      <c r="N45" s="35">
        <f t="shared" si="1"/>
        <v>0</v>
      </c>
      <c r="P45" s="66"/>
      <c r="R45" s="66"/>
      <c r="S45" s="66"/>
      <c r="T45" s="66"/>
      <c r="U45" s="66"/>
      <c r="V45" s="66"/>
      <c r="W45" s="66"/>
      <c r="X45" s="66"/>
      <c r="Y45" s="66"/>
      <c r="Z45" s="56"/>
      <c r="AA45" s="56"/>
      <c r="AB45" s="66"/>
    </row>
    <row r="46" spans="1:28" ht="15" customHeight="1" x14ac:dyDescent="0.3">
      <c r="A46" s="33" t="str">
        <f>IF(K46&lt;&gt;"",MAX(A$2:A45)+1,"")</f>
        <v/>
      </c>
      <c r="B46" s="33" t="s">
        <v>37</v>
      </c>
      <c r="C46" s="48" t="s">
        <v>36</v>
      </c>
      <c r="D46" s="52"/>
      <c r="E46" s="52"/>
      <c r="F46" s="52"/>
      <c r="G46" s="45"/>
      <c r="H46" s="45"/>
      <c r="I46" s="45"/>
      <c r="J46" s="45"/>
      <c r="K46" s="29"/>
      <c r="L46" s="68"/>
      <c r="M46" s="35"/>
      <c r="N46" s="35">
        <f t="shared" si="1"/>
        <v>0</v>
      </c>
      <c r="P46" s="61"/>
      <c r="R46" s="61"/>
      <c r="S46" s="60"/>
      <c r="T46" s="58"/>
      <c r="U46" s="59"/>
      <c r="V46" s="58"/>
      <c r="W46" s="59"/>
      <c r="X46" s="58"/>
      <c r="Y46" s="57"/>
      <c r="Z46" s="56"/>
      <c r="AA46" s="64"/>
      <c r="AB46" s="54"/>
    </row>
    <row r="47" spans="1:28" ht="15" customHeight="1" x14ac:dyDescent="0.3">
      <c r="A47" s="33" t="str">
        <f>IF(K47&lt;&gt;"",MAX(A$2:A46)+1,"")</f>
        <v/>
      </c>
      <c r="B47" s="33"/>
      <c r="C47" s="154" t="s">
        <v>111</v>
      </c>
      <c r="D47" s="155"/>
      <c r="E47" s="155"/>
      <c r="F47" s="155"/>
      <c r="G47" s="155"/>
      <c r="H47" s="155"/>
      <c r="I47" s="155"/>
      <c r="J47" s="155"/>
      <c r="K47" s="29"/>
      <c r="L47" s="68"/>
      <c r="M47" s="35"/>
      <c r="N47" s="35">
        <f t="shared" si="1"/>
        <v>0</v>
      </c>
      <c r="P47" s="61"/>
      <c r="R47" s="61"/>
      <c r="S47" s="60"/>
      <c r="T47" s="58"/>
      <c r="U47" s="59"/>
      <c r="V47" s="58"/>
      <c r="W47" s="59"/>
      <c r="X47" s="58"/>
      <c r="Y47" s="57"/>
      <c r="Z47" s="56"/>
      <c r="AA47" s="56"/>
      <c r="AB47" s="54"/>
    </row>
    <row r="48" spans="1:28" ht="15" customHeight="1" x14ac:dyDescent="0.3">
      <c r="A48" s="33" t="str">
        <f>IF(K48&lt;&gt;"",MAX(A$2:A47)+1,"")</f>
        <v/>
      </c>
      <c r="B48" s="33"/>
      <c r="C48" s="46" t="s">
        <v>110</v>
      </c>
      <c r="D48" s="47"/>
      <c r="E48" s="47"/>
      <c r="F48" s="47"/>
      <c r="G48" s="47"/>
      <c r="H48" s="47"/>
      <c r="I48" s="47"/>
      <c r="J48" s="47"/>
      <c r="K48" s="29"/>
      <c r="L48" s="68"/>
      <c r="M48" s="35"/>
      <c r="N48" s="35">
        <f t="shared" si="1"/>
        <v>0</v>
      </c>
      <c r="P48" s="61"/>
      <c r="R48" s="61"/>
      <c r="S48" s="60"/>
      <c r="T48" s="58"/>
      <c r="U48" s="59"/>
      <c r="V48" s="58"/>
      <c r="W48" s="59"/>
      <c r="X48" s="58"/>
      <c r="Y48" s="57"/>
      <c r="Z48" s="56"/>
      <c r="AA48" s="56"/>
      <c r="AB48" s="54"/>
    </row>
    <row r="49" spans="1:28" s="66" customFormat="1" ht="15" customHeight="1" x14ac:dyDescent="0.3">
      <c r="A49" s="33" t="str">
        <f>IF(K49&lt;&gt;"",MAX(A$2:A48)+1,"")</f>
        <v/>
      </c>
      <c r="B49" s="69"/>
      <c r="C49" s="86" t="s">
        <v>34</v>
      </c>
      <c r="D49" s="61"/>
      <c r="E49" s="61"/>
      <c r="F49" s="61"/>
      <c r="G49" s="61"/>
      <c r="H49" s="61"/>
      <c r="I49" s="61"/>
      <c r="J49" s="61"/>
      <c r="K49" s="29"/>
      <c r="L49" s="49"/>
      <c r="M49" s="35"/>
      <c r="N49" s="35">
        <f t="shared" si="1"/>
        <v>0</v>
      </c>
      <c r="Q49" s="1"/>
      <c r="Z49" s="56"/>
      <c r="AA49" s="56"/>
    </row>
    <row r="50" spans="1:28" ht="15" customHeight="1" x14ac:dyDescent="0.3">
      <c r="A50" s="33">
        <f>IF(K50&lt;&gt;"",MAX(A$2:A49)+1,"")</f>
        <v>19</v>
      </c>
      <c r="B50" s="33"/>
      <c r="C50" s="83" t="s">
        <v>33</v>
      </c>
      <c r="D50" s="46"/>
      <c r="E50" s="46"/>
      <c r="F50" s="46"/>
      <c r="G50" s="45">
        <v>1</v>
      </c>
      <c r="H50" s="45" t="s">
        <v>24</v>
      </c>
      <c r="I50" s="45">
        <v>2.02</v>
      </c>
      <c r="J50" s="45">
        <f>G50*I50</f>
        <v>2.02</v>
      </c>
      <c r="K50" s="72" t="s">
        <v>108</v>
      </c>
      <c r="L50" s="49"/>
      <c r="M50" s="35"/>
      <c r="N50" s="35">
        <f t="shared" si="1"/>
        <v>0</v>
      </c>
    </row>
    <row r="51" spans="1:28" ht="15" customHeight="1" x14ac:dyDescent="0.3">
      <c r="A51" s="33">
        <f>IF(K51&lt;&gt;"",MAX(A$2:A50)+1,"")</f>
        <v>20</v>
      </c>
      <c r="B51" s="33"/>
      <c r="C51" s="83" t="s">
        <v>109</v>
      </c>
      <c r="D51" s="52"/>
      <c r="E51" s="52"/>
      <c r="F51" s="52"/>
      <c r="G51" s="45">
        <v>0.8</v>
      </c>
      <c r="H51" s="45" t="s">
        <v>24</v>
      </c>
      <c r="I51" s="45">
        <v>2</v>
      </c>
      <c r="J51" s="45">
        <f>G51*I51</f>
        <v>1.6</v>
      </c>
      <c r="K51" s="29" t="s">
        <v>23</v>
      </c>
      <c r="L51" s="49">
        <v>1</v>
      </c>
      <c r="M51" s="35"/>
      <c r="N51" s="35">
        <f t="shared" si="1"/>
        <v>0</v>
      </c>
    </row>
    <row r="52" spans="1:28" ht="15" customHeight="1" x14ac:dyDescent="0.3">
      <c r="A52" s="33" t="str">
        <f>IF(K52&lt;&gt;"",MAX(A$2:A51)+1,"")</f>
        <v/>
      </c>
      <c r="B52" s="33"/>
      <c r="C52" s="86" t="s">
        <v>31</v>
      </c>
      <c r="D52" s="52"/>
      <c r="E52" s="52"/>
      <c r="F52" s="52"/>
      <c r="G52" s="45"/>
      <c r="H52" s="45"/>
      <c r="I52" s="45"/>
      <c r="J52" s="45"/>
      <c r="K52" s="29"/>
      <c r="L52" s="68"/>
      <c r="M52" s="35"/>
      <c r="N52" s="35">
        <f t="shared" si="1"/>
        <v>0</v>
      </c>
      <c r="P52" s="61"/>
      <c r="R52" s="61"/>
      <c r="S52" s="60"/>
      <c r="T52" s="58"/>
      <c r="U52" s="59"/>
      <c r="V52" s="58"/>
      <c r="W52" s="59"/>
      <c r="X52" s="58"/>
      <c r="Y52" s="57"/>
      <c r="Z52" s="56"/>
      <c r="AA52" s="56"/>
      <c r="AB52" s="54"/>
    </row>
    <row r="53" spans="1:28" ht="15" customHeight="1" x14ac:dyDescent="0.3">
      <c r="A53" s="33">
        <f>IF(K53&lt;&gt;"",MAX(A$2:A52)+1,"")</f>
        <v>21</v>
      </c>
      <c r="B53" s="33"/>
      <c r="C53" s="83" t="s">
        <v>30</v>
      </c>
      <c r="D53" s="52"/>
      <c r="E53" s="52"/>
      <c r="F53" s="52"/>
      <c r="G53" s="45">
        <v>0.8</v>
      </c>
      <c r="H53" s="45" t="s">
        <v>24</v>
      </c>
      <c r="I53" s="45">
        <v>1.5</v>
      </c>
      <c r="J53" s="45">
        <f>G53*I53</f>
        <v>1.2000000000000002</v>
      </c>
      <c r="K53" s="29" t="s">
        <v>23</v>
      </c>
      <c r="L53" s="49">
        <v>1</v>
      </c>
      <c r="M53" s="51"/>
      <c r="N53" s="35">
        <f t="shared" si="1"/>
        <v>0</v>
      </c>
      <c r="P53" s="66"/>
      <c r="R53" s="66"/>
      <c r="S53" s="66"/>
      <c r="T53" s="66"/>
      <c r="U53" s="66"/>
      <c r="V53" s="66"/>
      <c r="W53" s="66"/>
      <c r="X53" s="66"/>
      <c r="Y53" s="66"/>
      <c r="Z53" s="56"/>
      <c r="AA53" s="56"/>
      <c r="AB53" s="66"/>
    </row>
    <row r="54" spans="1:28" ht="15" customHeight="1" x14ac:dyDescent="0.3">
      <c r="A54" s="33">
        <f>IF(K54&lt;&gt;"",MAX(A$2:A53)+1,"")</f>
        <v>22</v>
      </c>
      <c r="B54" s="33"/>
      <c r="C54" s="83" t="s">
        <v>29</v>
      </c>
      <c r="D54" s="52"/>
      <c r="E54" s="52"/>
      <c r="F54" s="52"/>
      <c r="G54" s="45">
        <v>0.8</v>
      </c>
      <c r="H54" s="45" t="s">
        <v>24</v>
      </c>
      <c r="I54" s="45">
        <v>1.5</v>
      </c>
      <c r="J54" s="45">
        <f>G54*I54</f>
        <v>1.2000000000000002</v>
      </c>
      <c r="K54" s="29" t="s">
        <v>23</v>
      </c>
      <c r="L54" s="49">
        <v>1</v>
      </c>
      <c r="M54" s="51"/>
      <c r="N54" s="35">
        <f t="shared" si="1"/>
        <v>0</v>
      </c>
      <c r="P54" s="66"/>
      <c r="R54" s="66"/>
      <c r="S54" s="66"/>
      <c r="T54" s="66"/>
      <c r="U54" s="66"/>
      <c r="V54" s="66"/>
      <c r="W54" s="66"/>
      <c r="X54" s="66"/>
      <c r="Y54" s="66"/>
      <c r="Z54" s="56"/>
      <c r="AA54" s="56"/>
      <c r="AB54" s="66"/>
    </row>
    <row r="55" spans="1:28" ht="15" customHeight="1" x14ac:dyDescent="0.3">
      <c r="A55" s="33" t="str">
        <f>IF(K55&lt;&gt;"",MAX(A$2:A54)+1,"")</f>
        <v/>
      </c>
      <c r="B55" s="33"/>
      <c r="C55" s="86" t="s">
        <v>28</v>
      </c>
      <c r="D55" s="52"/>
      <c r="E55" s="52"/>
      <c r="F55" s="52"/>
      <c r="G55" s="45"/>
      <c r="H55" s="45"/>
      <c r="I55" s="45"/>
      <c r="J55" s="45"/>
      <c r="K55" s="29"/>
      <c r="L55" s="49"/>
      <c r="M55" s="51"/>
      <c r="N55" s="35">
        <f t="shared" si="1"/>
        <v>0</v>
      </c>
      <c r="P55" s="66"/>
      <c r="R55" s="66"/>
      <c r="S55" s="66"/>
      <c r="T55" s="66"/>
      <c r="U55" s="66"/>
      <c r="V55" s="66"/>
      <c r="W55" s="66"/>
      <c r="X55" s="66"/>
      <c r="Y55" s="66"/>
      <c r="Z55" s="56"/>
      <c r="AA55" s="56"/>
      <c r="AB55" s="66"/>
    </row>
    <row r="56" spans="1:28" ht="15" customHeight="1" x14ac:dyDescent="0.3">
      <c r="A56" s="33">
        <f>IF(K56&lt;&gt;"",MAX(A$2:A55)+1,"")</f>
        <v>23</v>
      </c>
      <c r="B56" s="33"/>
      <c r="C56" s="83" t="s">
        <v>27</v>
      </c>
      <c r="D56" s="52"/>
      <c r="E56" s="52"/>
      <c r="F56" s="52"/>
      <c r="G56" s="45">
        <v>1</v>
      </c>
      <c r="H56" s="45" t="s">
        <v>24</v>
      </c>
      <c r="I56" s="45">
        <v>2.02</v>
      </c>
      <c r="J56" s="45">
        <f>G56*I56</f>
        <v>2.02</v>
      </c>
      <c r="K56" s="29" t="s">
        <v>23</v>
      </c>
      <c r="L56" s="49">
        <v>1</v>
      </c>
      <c r="M56" s="51"/>
      <c r="N56" s="35">
        <f t="shared" si="1"/>
        <v>0</v>
      </c>
      <c r="O56" s="66"/>
    </row>
    <row r="57" spans="1:28" ht="15" customHeight="1" x14ac:dyDescent="0.3">
      <c r="A57" s="33">
        <f>IF(K57&lt;&gt;"",MAX(A$2:A56)+1,"")</f>
        <v>24</v>
      </c>
      <c r="B57" s="33"/>
      <c r="C57" s="83" t="s">
        <v>26</v>
      </c>
      <c r="D57" s="46"/>
      <c r="E57" s="46"/>
      <c r="F57" s="46"/>
      <c r="G57" s="45">
        <v>1</v>
      </c>
      <c r="H57" s="45" t="s">
        <v>24</v>
      </c>
      <c r="I57" s="45">
        <v>2.02</v>
      </c>
      <c r="J57" s="45">
        <f>G57*I57</f>
        <v>2.02</v>
      </c>
      <c r="K57" s="72" t="s">
        <v>108</v>
      </c>
      <c r="L57" s="49"/>
      <c r="M57" s="35"/>
      <c r="N57" s="35">
        <f t="shared" si="1"/>
        <v>0</v>
      </c>
      <c r="P57" s="61"/>
      <c r="R57" s="61"/>
      <c r="S57" s="60"/>
      <c r="T57" s="58"/>
      <c r="U57" s="59"/>
      <c r="V57" s="58"/>
      <c r="W57" s="59"/>
      <c r="X57" s="59"/>
      <c r="Y57" s="65"/>
      <c r="Z57" s="64"/>
      <c r="AA57" s="64"/>
      <c r="AB57" s="54"/>
    </row>
    <row r="58" spans="1:28" ht="16.5" customHeight="1" x14ac:dyDescent="0.3">
      <c r="A58" s="33">
        <f>IF(K58&lt;&gt;"",MAX(A$2:A57)+1,"")</f>
        <v>25</v>
      </c>
      <c r="B58" s="33"/>
      <c r="C58" s="83" t="s">
        <v>25</v>
      </c>
      <c r="D58" s="40"/>
      <c r="E58" s="40"/>
      <c r="F58" s="40"/>
      <c r="G58" s="45">
        <v>1</v>
      </c>
      <c r="H58" s="45" t="s">
        <v>24</v>
      </c>
      <c r="I58" s="45">
        <v>2.02</v>
      </c>
      <c r="J58" s="45">
        <f>G58*I58</f>
        <v>2.02</v>
      </c>
      <c r="K58" s="72" t="s">
        <v>108</v>
      </c>
      <c r="L58" s="49"/>
      <c r="M58" s="35"/>
      <c r="N58" s="35">
        <f t="shared" si="1"/>
        <v>0</v>
      </c>
      <c r="P58" s="62"/>
      <c r="R58" s="61"/>
      <c r="S58" s="60"/>
      <c r="T58" s="58"/>
      <c r="U58" s="59"/>
      <c r="V58" s="58"/>
      <c r="W58" s="59"/>
      <c r="X58" s="58"/>
      <c r="Y58" s="57"/>
      <c r="Z58" s="56"/>
      <c r="AA58" s="55"/>
      <c r="AB58" s="54"/>
    </row>
    <row r="59" spans="1:28" ht="29.4" customHeight="1" x14ac:dyDescent="0.3">
      <c r="A59" s="33" t="str">
        <f>IF(K59&lt;&gt;"",MAX(A$2:A58)+1,"")</f>
        <v/>
      </c>
      <c r="B59" s="33"/>
      <c r="C59" s="46"/>
      <c r="D59" s="52"/>
      <c r="E59" s="52"/>
      <c r="F59" s="52"/>
      <c r="G59" s="45"/>
      <c r="H59" s="45"/>
      <c r="I59" s="45"/>
      <c r="J59" s="45"/>
      <c r="K59" s="29"/>
      <c r="L59" s="49"/>
      <c r="M59" s="51"/>
      <c r="N59" s="35">
        <f t="shared" si="1"/>
        <v>0</v>
      </c>
    </row>
    <row r="60" spans="1:28" ht="27.6" customHeight="1" x14ac:dyDescent="0.3">
      <c r="A60" s="33" t="str">
        <f>IF(K60&lt;&gt;"",MAX(A$2:A59)+1,"")</f>
        <v/>
      </c>
      <c r="B60" s="33"/>
      <c r="C60" s="151" t="s">
        <v>22</v>
      </c>
      <c r="D60" s="152"/>
      <c r="E60" s="152"/>
      <c r="F60" s="152"/>
      <c r="G60" s="152"/>
      <c r="H60" s="152"/>
      <c r="I60" s="152"/>
      <c r="J60" s="153"/>
      <c r="K60" s="29"/>
      <c r="L60" s="28"/>
      <c r="M60" s="35"/>
      <c r="N60" s="35">
        <f t="shared" si="1"/>
        <v>0</v>
      </c>
    </row>
    <row r="61" spans="1:28" ht="15" customHeight="1" x14ac:dyDescent="0.3">
      <c r="A61" s="33" t="str">
        <f>IF(K61&lt;&gt;"",MAX(A$2:A60)+1,"")</f>
        <v/>
      </c>
      <c r="B61" s="33"/>
      <c r="C61" s="53"/>
      <c r="D61" s="52"/>
      <c r="E61" s="52"/>
      <c r="F61" s="52"/>
      <c r="G61" s="45"/>
      <c r="H61" s="45"/>
      <c r="I61" s="45"/>
      <c r="J61" s="45"/>
      <c r="K61" s="29"/>
      <c r="L61" s="49"/>
      <c r="M61" s="51"/>
      <c r="N61" s="35">
        <f t="shared" si="1"/>
        <v>0</v>
      </c>
    </row>
    <row r="62" spans="1:28" ht="16.05" customHeight="1" x14ac:dyDescent="0.3">
      <c r="A62" s="33" t="str">
        <f>IF(K62&lt;&gt;"",MAX(A$2:A61)+1,"")</f>
        <v/>
      </c>
      <c r="B62" s="33" t="s">
        <v>96</v>
      </c>
      <c r="C62" s="50" t="s">
        <v>107</v>
      </c>
      <c r="D62" s="7"/>
      <c r="E62" s="7"/>
      <c r="F62" s="7"/>
      <c r="G62" s="45"/>
      <c r="H62" s="45"/>
      <c r="I62" s="45"/>
      <c r="J62" s="45"/>
      <c r="K62" s="29"/>
      <c r="L62" s="49"/>
      <c r="M62" s="35"/>
      <c r="N62" s="35">
        <f t="shared" si="1"/>
        <v>0</v>
      </c>
    </row>
    <row r="63" spans="1:28" ht="16.05" customHeight="1" x14ac:dyDescent="0.3">
      <c r="A63" s="33">
        <f>IF(K63&lt;&gt;"",MAX(A$2:A62)+1,"")</f>
        <v>26</v>
      </c>
      <c r="B63" s="33"/>
      <c r="C63" s="46" t="s">
        <v>90</v>
      </c>
      <c r="D63" s="7"/>
      <c r="E63" s="7"/>
      <c r="F63" s="7"/>
      <c r="G63" s="45"/>
      <c r="H63" s="45"/>
      <c r="I63" s="45"/>
      <c r="J63" s="45"/>
      <c r="K63" s="29" t="s">
        <v>4</v>
      </c>
      <c r="L63" s="28">
        <v>1</v>
      </c>
      <c r="M63" s="35"/>
      <c r="N63" s="35">
        <f t="shared" si="1"/>
        <v>0</v>
      </c>
    </row>
    <row r="64" spans="1:28" ht="4.2" customHeight="1" x14ac:dyDescent="0.3">
      <c r="A64" s="33" t="str">
        <f>IF(K64&lt;&gt;"",MAX(A$2:A63)+1,"")</f>
        <v/>
      </c>
      <c r="B64" s="33"/>
      <c r="C64" s="46"/>
      <c r="D64" s="7"/>
      <c r="E64" s="7"/>
      <c r="F64" s="7"/>
      <c r="G64" s="45"/>
      <c r="H64" s="45"/>
      <c r="I64" s="45"/>
      <c r="J64" s="45"/>
      <c r="K64" s="29"/>
      <c r="L64" s="49"/>
      <c r="M64" s="35"/>
      <c r="N64" s="35">
        <f t="shared" si="1"/>
        <v>0</v>
      </c>
    </row>
    <row r="65" spans="1:14" ht="16.05" customHeight="1" x14ac:dyDescent="0.3">
      <c r="A65" s="33" t="str">
        <f>IF(K65&lt;&gt;"",MAX(A$2:A64)+1,"")</f>
        <v/>
      </c>
      <c r="B65" s="33"/>
      <c r="C65" s="84" t="s">
        <v>106</v>
      </c>
      <c r="D65" s="7"/>
      <c r="E65" s="7"/>
      <c r="F65" s="7"/>
      <c r="G65" s="45"/>
      <c r="H65" s="45"/>
      <c r="I65" s="45"/>
      <c r="J65" s="45"/>
      <c r="K65" s="29"/>
      <c r="L65" s="49"/>
      <c r="M65" s="35"/>
      <c r="N65" s="35">
        <f t="shared" si="1"/>
        <v>0</v>
      </c>
    </row>
    <row r="66" spans="1:14" ht="16.05" customHeight="1" x14ac:dyDescent="0.3">
      <c r="A66" s="33">
        <f>IF(K66&lt;&gt;"",MAX(A$2:A65)+1,"")</f>
        <v>27</v>
      </c>
      <c r="B66" s="33"/>
      <c r="C66" s="63" t="s">
        <v>105</v>
      </c>
      <c r="D66" s="7"/>
      <c r="E66" s="7"/>
      <c r="F66" s="7"/>
      <c r="G66" s="45"/>
      <c r="H66" s="45"/>
      <c r="I66" s="85">
        <v>0.5</v>
      </c>
      <c r="J66" s="45"/>
      <c r="K66" s="29" t="s">
        <v>8</v>
      </c>
      <c r="L66" s="28">
        <f>260*I66</f>
        <v>130</v>
      </c>
      <c r="M66" s="35"/>
      <c r="N66" s="35">
        <f t="shared" si="1"/>
        <v>0</v>
      </c>
    </row>
    <row r="67" spans="1:14" ht="16.05" customHeight="1" x14ac:dyDescent="0.3">
      <c r="A67" s="33">
        <f>IF(K67&lt;&gt;"",MAX(A$2:A66)+1,"")</f>
        <v>28</v>
      </c>
      <c r="B67" s="33"/>
      <c r="C67" s="63" t="s">
        <v>86</v>
      </c>
      <c r="D67" s="7"/>
      <c r="E67" s="7"/>
      <c r="F67" s="7"/>
      <c r="G67" s="45"/>
      <c r="H67" s="45"/>
      <c r="I67" s="85">
        <v>0.5</v>
      </c>
      <c r="J67" s="45"/>
      <c r="K67" s="29" t="s">
        <v>8</v>
      </c>
      <c r="L67" s="28">
        <f>260*I67</f>
        <v>130</v>
      </c>
      <c r="M67" s="35"/>
      <c r="N67" s="35">
        <f t="shared" si="1"/>
        <v>0</v>
      </c>
    </row>
    <row r="68" spans="1:14" ht="16.05" customHeight="1" x14ac:dyDescent="0.3">
      <c r="A68" s="33">
        <f>IF(K68&lt;&gt;"",MAX(A$2:A67)+1,"")</f>
        <v>29</v>
      </c>
      <c r="B68" s="33"/>
      <c r="C68" s="63" t="s">
        <v>104</v>
      </c>
      <c r="D68" s="7"/>
      <c r="E68" s="46"/>
      <c r="F68" s="8"/>
      <c r="G68" s="45"/>
      <c r="H68" s="45"/>
      <c r="I68" s="45"/>
      <c r="J68" s="45"/>
      <c r="K68" s="29" t="s">
        <v>8</v>
      </c>
      <c r="L68" s="28">
        <f>+L66</f>
        <v>130</v>
      </c>
      <c r="M68" s="35"/>
      <c r="N68" s="35">
        <f t="shared" si="1"/>
        <v>0</v>
      </c>
    </row>
    <row r="69" spans="1:14" ht="16.05" customHeight="1" x14ac:dyDescent="0.3">
      <c r="A69" s="33">
        <f>IF(K69&lt;&gt;"",MAX(A$2:A68)+1,"")</f>
        <v>30</v>
      </c>
      <c r="B69" s="33"/>
      <c r="C69" s="63" t="s">
        <v>80</v>
      </c>
      <c r="D69" s="7"/>
      <c r="E69" s="46"/>
      <c r="F69" s="8"/>
      <c r="G69" s="45"/>
      <c r="H69" s="45"/>
      <c r="I69" s="45"/>
      <c r="J69" s="45"/>
      <c r="K69" s="29" t="s">
        <v>8</v>
      </c>
      <c r="L69" s="28">
        <f>+L67</f>
        <v>130</v>
      </c>
      <c r="M69" s="35"/>
      <c r="N69" s="35">
        <f t="shared" si="1"/>
        <v>0</v>
      </c>
    </row>
    <row r="70" spans="1:14" ht="16.05" customHeight="1" x14ac:dyDescent="0.3">
      <c r="A70" s="33">
        <f>IF(K70&lt;&gt;"",MAX(A$2:A69)+1,"")</f>
        <v>31</v>
      </c>
      <c r="B70" s="33"/>
      <c r="C70" s="63" t="s">
        <v>103</v>
      </c>
      <c r="D70" s="8" t="s">
        <v>102</v>
      </c>
      <c r="E70" s="7"/>
      <c r="F70" s="7"/>
      <c r="G70" s="45"/>
      <c r="H70" s="45"/>
      <c r="I70" s="45"/>
      <c r="J70" s="45"/>
      <c r="K70" s="29" t="s">
        <v>8</v>
      </c>
      <c r="L70" s="28">
        <f>+L67+L66</f>
        <v>260</v>
      </c>
      <c r="M70" s="35"/>
      <c r="N70" s="35">
        <f t="shared" si="1"/>
        <v>0</v>
      </c>
    </row>
    <row r="71" spans="1:14" ht="16.05" customHeight="1" x14ac:dyDescent="0.3">
      <c r="A71" s="33" t="str">
        <f>IF(K71&lt;&gt;"",MAX(A$2:A70)+1,"")</f>
        <v/>
      </c>
      <c r="B71" s="33"/>
      <c r="C71" s="84" t="s">
        <v>101</v>
      </c>
      <c r="D71" s="8"/>
      <c r="E71" s="7"/>
      <c r="F71" s="7"/>
      <c r="G71" s="45"/>
      <c r="H71" s="45"/>
      <c r="I71" s="45"/>
      <c r="J71" s="45"/>
      <c r="K71" s="29"/>
      <c r="L71" s="28"/>
      <c r="M71" s="35"/>
      <c r="N71" s="35">
        <f t="shared" si="1"/>
        <v>0</v>
      </c>
    </row>
    <row r="72" spans="1:14" ht="16.05" customHeight="1" x14ac:dyDescent="0.3">
      <c r="A72" s="33" t="str">
        <f>IF(K72&lt;&gt;"",MAX(A$2:A71)+1,"")</f>
        <v/>
      </c>
      <c r="B72" s="33"/>
      <c r="C72" s="46" t="s">
        <v>100</v>
      </c>
      <c r="D72" s="8"/>
      <c r="E72" s="7"/>
      <c r="F72" s="7"/>
      <c r="G72" s="45"/>
      <c r="H72" s="45"/>
      <c r="I72" s="45"/>
      <c r="J72" s="45"/>
      <c r="K72" s="29"/>
      <c r="L72" s="28"/>
      <c r="M72" s="35"/>
      <c r="N72" s="35">
        <f t="shared" si="1"/>
        <v>0</v>
      </c>
    </row>
    <row r="73" spans="1:14" ht="16.05" customHeight="1" x14ac:dyDescent="0.3">
      <c r="A73" s="33">
        <f>IF(K73&lt;&gt;"",MAX(A$2:A72)+1,"")</f>
        <v>32</v>
      </c>
      <c r="B73" s="33"/>
      <c r="C73" s="63" t="s">
        <v>53</v>
      </c>
      <c r="D73" s="40"/>
      <c r="E73" s="40"/>
      <c r="F73" s="40"/>
      <c r="G73" s="77"/>
      <c r="H73" s="77"/>
      <c r="I73" s="77"/>
      <c r="J73" s="77"/>
      <c r="K73" s="29" t="s">
        <v>50</v>
      </c>
      <c r="L73" s="28">
        <v>12</v>
      </c>
      <c r="M73" s="35"/>
      <c r="N73" s="35">
        <f t="shared" ref="N73:N131" si="3">+M73*L73</f>
        <v>0</v>
      </c>
    </row>
    <row r="74" spans="1:14" ht="16.05" customHeight="1" x14ac:dyDescent="0.3">
      <c r="A74" s="33">
        <f>IF(K74&lt;&gt;"",MAX(A$2:A73)+1,"")</f>
        <v>33</v>
      </c>
      <c r="B74" s="33"/>
      <c r="C74" s="63" t="s">
        <v>52</v>
      </c>
      <c r="D74" s="40"/>
      <c r="E74" s="40"/>
      <c r="F74" s="40"/>
      <c r="G74" s="77"/>
      <c r="H74" s="77"/>
      <c r="I74" s="77"/>
      <c r="J74" s="77"/>
      <c r="K74" s="29" t="s">
        <v>50</v>
      </c>
      <c r="L74" s="28">
        <v>222</v>
      </c>
      <c r="M74" s="35"/>
      <c r="N74" s="35">
        <f t="shared" si="3"/>
        <v>0</v>
      </c>
    </row>
    <row r="75" spans="1:14" ht="16.8" customHeight="1" x14ac:dyDescent="0.3">
      <c r="A75" s="33">
        <f>IF(K75&lt;&gt;"",MAX(A$2:A74)+1,"")</f>
        <v>34</v>
      </c>
      <c r="B75" s="33"/>
      <c r="C75" s="140" t="s">
        <v>99</v>
      </c>
      <c r="D75" s="141"/>
      <c r="E75" s="141"/>
      <c r="F75" s="141"/>
      <c r="G75" s="141"/>
      <c r="H75" s="141"/>
      <c r="I75" s="141"/>
      <c r="J75" s="142"/>
      <c r="K75" s="29" t="s">
        <v>8</v>
      </c>
      <c r="L75" s="28">
        <f>15.2*0.5*2</f>
        <v>15.2</v>
      </c>
      <c r="M75" s="35"/>
      <c r="N75" s="35">
        <f t="shared" si="3"/>
        <v>0</v>
      </c>
    </row>
    <row r="76" spans="1:14" ht="16.8" customHeight="1" x14ac:dyDescent="0.3">
      <c r="A76" s="33">
        <f>IF(K76&lt;&gt;"",MAX(A$2:A75)+1,"")</f>
        <v>35</v>
      </c>
      <c r="B76" s="33"/>
      <c r="C76" s="140" t="s">
        <v>98</v>
      </c>
      <c r="D76" s="141"/>
      <c r="E76" s="141"/>
      <c r="F76" s="141"/>
      <c r="G76" s="141"/>
      <c r="H76" s="141"/>
      <c r="I76" s="141"/>
      <c r="J76" s="142"/>
      <c r="K76" s="29" t="s">
        <v>8</v>
      </c>
      <c r="L76" s="28">
        <v>2</v>
      </c>
      <c r="M76" s="35"/>
      <c r="N76" s="35">
        <f t="shared" si="3"/>
        <v>0</v>
      </c>
    </row>
    <row r="77" spans="1:14" ht="16.8" customHeight="1" x14ac:dyDescent="0.3">
      <c r="A77" s="33">
        <f>IF(K77&lt;&gt;"",MAX(A$2:A76)+1,"")</f>
        <v>36</v>
      </c>
      <c r="B77" s="33"/>
      <c r="C77" s="140" t="s">
        <v>97</v>
      </c>
      <c r="D77" s="141"/>
      <c r="E77" s="141"/>
      <c r="F77" s="141"/>
      <c r="G77" s="141"/>
      <c r="H77" s="141"/>
      <c r="I77" s="141"/>
      <c r="J77" s="142"/>
      <c r="K77" s="29" t="s">
        <v>8</v>
      </c>
      <c r="L77" s="28">
        <v>5</v>
      </c>
      <c r="M77" s="35"/>
      <c r="N77" s="35">
        <f t="shared" si="3"/>
        <v>0</v>
      </c>
    </row>
    <row r="78" spans="1:14" ht="15" customHeight="1" x14ac:dyDescent="0.3">
      <c r="A78" s="33" t="str">
        <f>IF(K78&lt;&gt;"",MAX(A$2:A77)+1,"")</f>
        <v/>
      </c>
      <c r="B78" s="33"/>
      <c r="C78" s="76"/>
      <c r="D78" s="76"/>
      <c r="E78" s="76"/>
      <c r="F78" s="76"/>
      <c r="G78" s="76"/>
      <c r="H78" s="76"/>
      <c r="I78" s="76"/>
      <c r="J78" s="76"/>
      <c r="K78" s="29"/>
      <c r="L78" s="28"/>
      <c r="M78" s="35"/>
      <c r="N78" s="35">
        <f t="shared" si="3"/>
        <v>0</v>
      </c>
    </row>
    <row r="79" spans="1:14" ht="15" customHeight="1" x14ac:dyDescent="0.3">
      <c r="A79" s="33" t="str">
        <f>IF(K79&lt;&gt;"",MAX(A$2:A78)+1,"")</f>
        <v/>
      </c>
      <c r="B79" s="33" t="s">
        <v>96</v>
      </c>
      <c r="C79" s="50" t="s">
        <v>95</v>
      </c>
      <c r="D79" s="52"/>
      <c r="E79" s="52"/>
      <c r="F79" s="52"/>
      <c r="G79" s="45"/>
      <c r="H79" s="45"/>
      <c r="I79" s="45"/>
      <c r="J79" s="45"/>
      <c r="K79" s="29"/>
      <c r="L79" s="49"/>
      <c r="M79" s="51"/>
      <c r="N79" s="35">
        <f t="shared" si="3"/>
        <v>0</v>
      </c>
    </row>
    <row r="80" spans="1:14" ht="24" customHeight="1" x14ac:dyDescent="0.3">
      <c r="A80" s="33">
        <f>IF(K80&lt;&gt;"",MAX(A$2:A79)+1,"")</f>
        <v>37</v>
      </c>
      <c r="B80" s="33"/>
      <c r="C80" s="154" t="s">
        <v>94</v>
      </c>
      <c r="D80" s="155"/>
      <c r="E80" s="155"/>
      <c r="F80" s="155"/>
      <c r="G80" s="155"/>
      <c r="H80" s="155"/>
      <c r="I80" s="155"/>
      <c r="J80" s="155"/>
      <c r="K80" s="29" t="s">
        <v>93</v>
      </c>
      <c r="L80" s="49">
        <v>19</v>
      </c>
      <c r="M80" s="51"/>
      <c r="N80" s="35">
        <f t="shared" si="3"/>
        <v>0</v>
      </c>
    </row>
    <row r="81" spans="1:14" ht="13.2" customHeight="1" x14ac:dyDescent="0.3">
      <c r="A81" s="33" t="str">
        <f>IF(K81&lt;&gt;"",MAX(A$2:A80)+1,"")</f>
        <v/>
      </c>
      <c r="B81" s="33"/>
      <c r="C81" s="46"/>
      <c r="D81" s="52"/>
      <c r="E81" s="52"/>
      <c r="F81" s="52"/>
      <c r="G81" s="45"/>
      <c r="H81" s="45"/>
      <c r="I81" s="45"/>
      <c r="J81" s="45"/>
      <c r="K81" s="29"/>
      <c r="L81" s="49"/>
      <c r="M81" s="51"/>
      <c r="N81" s="35">
        <f t="shared" si="3"/>
        <v>0</v>
      </c>
    </row>
    <row r="82" spans="1:14" ht="16.05" customHeight="1" x14ac:dyDescent="0.3">
      <c r="A82" s="33" t="str">
        <f>IF(K82&lt;&gt;"",MAX(A$2:A81)+1,"")</f>
        <v/>
      </c>
      <c r="B82" s="33" t="s">
        <v>92</v>
      </c>
      <c r="C82" s="50" t="s">
        <v>91</v>
      </c>
      <c r="D82" s="7"/>
      <c r="E82" s="7"/>
      <c r="F82" s="7"/>
      <c r="G82" s="45"/>
      <c r="H82" s="45"/>
      <c r="I82" s="45"/>
      <c r="J82" s="45"/>
      <c r="K82" s="29"/>
      <c r="L82" s="49"/>
      <c r="M82" s="35"/>
      <c r="N82" s="35">
        <f t="shared" si="3"/>
        <v>0</v>
      </c>
    </row>
    <row r="83" spans="1:14" ht="16.05" customHeight="1" x14ac:dyDescent="0.3">
      <c r="A83" s="33">
        <f>IF(K83&lt;&gt;"",MAX(A$2:A82)+1,"")</f>
        <v>38</v>
      </c>
      <c r="B83" s="33"/>
      <c r="C83" s="46" t="s">
        <v>90</v>
      </c>
      <c r="D83" s="7"/>
      <c r="E83" s="7"/>
      <c r="F83" s="7"/>
      <c r="G83" s="45"/>
      <c r="H83" s="45"/>
      <c r="I83" s="45"/>
      <c r="J83" s="45"/>
      <c r="K83" s="29" t="s">
        <v>4</v>
      </c>
      <c r="L83" s="28">
        <v>1</v>
      </c>
      <c r="M83" s="35"/>
      <c r="N83" s="35">
        <f t="shared" si="3"/>
        <v>0</v>
      </c>
    </row>
    <row r="84" spans="1:14" ht="16.05" customHeight="1" x14ac:dyDescent="0.3">
      <c r="A84" s="33" t="str">
        <f>IF(K84&lt;&gt;"",MAX(A$2:A83)+1,"")</f>
        <v/>
      </c>
      <c r="B84" s="33"/>
      <c r="C84" s="84" t="s">
        <v>89</v>
      </c>
      <c r="D84" s="7"/>
      <c r="E84" s="7"/>
      <c r="F84" s="7"/>
      <c r="G84" s="45"/>
      <c r="H84" s="45"/>
      <c r="I84" s="45"/>
      <c r="J84" s="45"/>
      <c r="K84" s="29"/>
      <c r="L84" s="49"/>
      <c r="M84" s="35"/>
      <c r="N84" s="35">
        <f t="shared" si="3"/>
        <v>0</v>
      </c>
    </row>
    <row r="85" spans="1:14" ht="16.05" customHeight="1" x14ac:dyDescent="0.3">
      <c r="A85" s="33" t="str">
        <f>IF(K85&lt;&gt;"",MAX(A$2:A84)+1,"")</f>
        <v/>
      </c>
      <c r="B85" s="33"/>
      <c r="C85" s="82" t="s">
        <v>88</v>
      </c>
      <c r="D85" s="7"/>
      <c r="E85" s="7"/>
      <c r="F85" s="7"/>
      <c r="G85" s="45"/>
      <c r="H85" s="45"/>
      <c r="I85" s="45"/>
      <c r="J85" s="45"/>
      <c r="K85" s="29"/>
      <c r="L85" s="49"/>
      <c r="M85" s="35"/>
      <c r="N85" s="35">
        <f t="shared" si="3"/>
        <v>0</v>
      </c>
    </row>
    <row r="86" spans="1:14" ht="16.05" customHeight="1" x14ac:dyDescent="0.3">
      <c r="A86" s="33">
        <f>IF(K86&lt;&gt;"",MAX(A$2:A85)+1,"")</f>
        <v>39</v>
      </c>
      <c r="B86" s="33"/>
      <c r="C86" s="83" t="s">
        <v>87</v>
      </c>
      <c r="D86" s="7"/>
      <c r="E86" s="7"/>
      <c r="F86" s="7"/>
      <c r="G86" s="45"/>
      <c r="H86" s="45"/>
      <c r="I86" s="85">
        <v>0.3</v>
      </c>
      <c r="J86" s="45"/>
      <c r="K86" s="29" t="s">
        <v>8</v>
      </c>
      <c r="L86" s="28">
        <f>721*I86</f>
        <v>216.29999999999998</v>
      </c>
      <c r="M86" s="35"/>
      <c r="N86" s="35">
        <f t="shared" si="3"/>
        <v>0</v>
      </c>
    </row>
    <row r="87" spans="1:14" ht="16.05" customHeight="1" x14ac:dyDescent="0.3">
      <c r="A87" s="33">
        <f>IF(K87&lt;&gt;"",MAX(A$2:A86)+1,"")</f>
        <v>40</v>
      </c>
      <c r="B87" s="33"/>
      <c r="C87" s="83" t="s">
        <v>86</v>
      </c>
      <c r="D87" s="7"/>
      <c r="E87" s="7"/>
      <c r="F87" s="7"/>
      <c r="G87" s="45"/>
      <c r="H87" s="45"/>
      <c r="I87" s="85">
        <v>0.7</v>
      </c>
      <c r="J87" s="45"/>
      <c r="K87" s="29" t="s">
        <v>8</v>
      </c>
      <c r="L87" s="28">
        <f>721*I87</f>
        <v>504.7</v>
      </c>
      <c r="M87" s="35"/>
      <c r="N87" s="35">
        <f t="shared" si="3"/>
        <v>0</v>
      </c>
    </row>
    <row r="88" spans="1:14" ht="16.05" customHeight="1" x14ac:dyDescent="0.3">
      <c r="A88" s="33">
        <f>IF(K88&lt;&gt;"",MAX(A$2:A87)+1,"")</f>
        <v>41</v>
      </c>
      <c r="B88" s="33"/>
      <c r="C88" s="83" t="s">
        <v>85</v>
      </c>
      <c r="D88" s="7"/>
      <c r="E88" s="7"/>
      <c r="F88" s="7"/>
      <c r="G88" s="45"/>
      <c r="H88" s="45"/>
      <c r="I88" s="85" t="s">
        <v>84</v>
      </c>
      <c r="J88" s="45"/>
      <c r="K88" s="29" t="s">
        <v>8</v>
      </c>
      <c r="L88" s="28">
        <v>12</v>
      </c>
      <c r="M88" s="35"/>
      <c r="N88" s="35">
        <f t="shared" si="3"/>
        <v>0</v>
      </c>
    </row>
    <row r="89" spans="1:14" ht="16.05" customHeight="1" x14ac:dyDescent="0.3">
      <c r="A89" s="33" t="str">
        <f>IF(K89&lt;&gt;"",MAX(A$2:A88)+1,"")</f>
        <v/>
      </c>
      <c r="B89" s="33"/>
      <c r="C89" s="82" t="s">
        <v>77</v>
      </c>
      <c r="D89" s="81"/>
      <c r="E89" s="7"/>
      <c r="F89" s="7"/>
      <c r="G89" s="45"/>
      <c r="H89" s="45"/>
      <c r="I89" s="45"/>
      <c r="J89" s="45"/>
      <c r="K89" s="29"/>
      <c r="L89" s="49"/>
      <c r="M89" s="35"/>
      <c r="N89" s="35">
        <f t="shared" si="3"/>
        <v>0</v>
      </c>
    </row>
    <row r="90" spans="1:14" ht="16.05" customHeight="1" x14ac:dyDescent="0.3">
      <c r="A90" s="33">
        <f>IF(K90&lt;&gt;"",MAX(A$2:A89)+1,"")</f>
        <v>42</v>
      </c>
      <c r="B90" s="33"/>
      <c r="C90" s="83" t="s">
        <v>83</v>
      </c>
      <c r="D90" s="7"/>
      <c r="E90" s="8"/>
      <c r="F90" s="8"/>
      <c r="G90" s="45"/>
      <c r="H90" s="45"/>
      <c r="I90" s="108">
        <v>0.3</v>
      </c>
      <c r="J90" s="45"/>
      <c r="K90" s="29" t="s">
        <v>8</v>
      </c>
      <c r="L90" s="28">
        <f>+L86</f>
        <v>216.29999999999998</v>
      </c>
      <c r="M90" s="35"/>
      <c r="N90" s="35">
        <f t="shared" si="3"/>
        <v>0</v>
      </c>
    </row>
    <row r="91" spans="1:14" ht="16.05" customHeight="1" x14ac:dyDescent="0.3">
      <c r="A91" s="33">
        <f>IF(K91&lt;&gt;"",MAX(A$2:A90)+1,"")</f>
        <v>43</v>
      </c>
      <c r="B91" s="33"/>
      <c r="C91" s="83" t="s">
        <v>82</v>
      </c>
      <c r="D91" s="7"/>
      <c r="E91" s="8"/>
      <c r="F91" s="8"/>
      <c r="G91" s="45"/>
      <c r="H91" s="45"/>
      <c r="I91" s="45" t="s">
        <v>81</v>
      </c>
      <c r="J91" s="45"/>
      <c r="K91" s="29" t="s">
        <v>8</v>
      </c>
      <c r="L91" s="28">
        <f>33+5</f>
        <v>38</v>
      </c>
      <c r="M91" s="35"/>
      <c r="N91" s="35">
        <f t="shared" si="3"/>
        <v>0</v>
      </c>
    </row>
    <row r="92" spans="1:14" ht="16.05" customHeight="1" x14ac:dyDescent="0.3">
      <c r="A92" s="33">
        <f>IF(K92&lt;&gt;"",MAX(A$2:A91)+1,"")</f>
        <v>44</v>
      </c>
      <c r="B92" s="33"/>
      <c r="C92" s="82" t="s">
        <v>80</v>
      </c>
      <c r="D92" s="81"/>
      <c r="F92" s="81"/>
      <c r="G92" s="45"/>
      <c r="H92" s="45"/>
      <c r="I92" s="45"/>
      <c r="J92" s="45"/>
      <c r="K92" s="29" t="s">
        <v>8</v>
      </c>
      <c r="L92" s="28">
        <f>+L87</f>
        <v>504.7</v>
      </c>
      <c r="M92" s="35"/>
      <c r="N92" s="35">
        <f t="shared" si="3"/>
        <v>0</v>
      </c>
    </row>
    <row r="93" spans="1:14" ht="16.05" customHeight="1" x14ac:dyDescent="0.3">
      <c r="A93" s="33">
        <f>IF(K93&lt;&gt;"",MAX(A$2:A92)+1,"")</f>
        <v>45</v>
      </c>
      <c r="B93" s="33"/>
      <c r="C93" s="82" t="s">
        <v>79</v>
      </c>
      <c r="D93" s="81" t="s">
        <v>74</v>
      </c>
      <c r="E93" s="7"/>
      <c r="F93" s="7"/>
      <c r="G93" s="45"/>
      <c r="H93" s="45"/>
      <c r="I93" s="45"/>
      <c r="J93" s="45"/>
      <c r="K93" s="29" t="s">
        <v>8</v>
      </c>
      <c r="L93" s="28">
        <f>+L86+L87+L91</f>
        <v>759</v>
      </c>
      <c r="M93" s="35"/>
      <c r="N93" s="35">
        <f t="shared" si="3"/>
        <v>0</v>
      </c>
    </row>
    <row r="94" spans="1:14" ht="16.05" customHeight="1" x14ac:dyDescent="0.3">
      <c r="A94" s="33" t="str">
        <f>IF(K94&lt;&gt;"",MAX(A$2:A93)+1,"")</f>
        <v/>
      </c>
      <c r="B94" s="33"/>
      <c r="C94" s="84" t="s">
        <v>78</v>
      </c>
      <c r="D94" s="7"/>
      <c r="E94" s="7"/>
      <c r="F94" s="7"/>
      <c r="G94" s="45"/>
      <c r="H94" s="45"/>
      <c r="I94" s="45"/>
      <c r="J94" s="45"/>
      <c r="K94" s="29"/>
      <c r="L94" s="49"/>
      <c r="M94" s="35"/>
      <c r="N94" s="35">
        <f t="shared" si="3"/>
        <v>0</v>
      </c>
    </row>
    <row r="95" spans="1:14" ht="16.05" customHeight="1" x14ac:dyDescent="0.3">
      <c r="A95" s="33" t="str">
        <f>IF(K95&lt;&gt;"",MAX(A$2:A94)+1,"")</f>
        <v/>
      </c>
      <c r="B95" s="33"/>
      <c r="C95" s="82" t="s">
        <v>77</v>
      </c>
      <c r="D95" s="81"/>
      <c r="E95" s="7"/>
      <c r="F95" s="7"/>
      <c r="G95" s="45"/>
      <c r="H95" s="45"/>
      <c r="I95" s="45"/>
      <c r="J95" s="45"/>
      <c r="K95" s="29"/>
      <c r="L95" s="49"/>
      <c r="M95" s="35"/>
      <c r="N95" s="35">
        <f t="shared" si="3"/>
        <v>0</v>
      </c>
    </row>
    <row r="96" spans="1:14" ht="16.05" customHeight="1" x14ac:dyDescent="0.3">
      <c r="A96" s="33">
        <f>IF(K96&lt;&gt;"",MAX(A$2:A95)+1,"")</f>
        <v>46</v>
      </c>
      <c r="B96" s="33"/>
      <c r="C96" s="83" t="s">
        <v>76</v>
      </c>
      <c r="D96" s="7"/>
      <c r="E96" s="8"/>
      <c r="F96" s="8"/>
      <c r="G96" s="45"/>
      <c r="H96" s="45"/>
      <c r="I96" s="45"/>
      <c r="J96" s="45"/>
      <c r="K96" s="29" t="s">
        <v>50</v>
      </c>
      <c r="L96" s="28">
        <v>120</v>
      </c>
      <c r="M96" s="35"/>
      <c r="N96" s="35">
        <f t="shared" si="3"/>
        <v>0</v>
      </c>
    </row>
    <row r="97" spans="1:27" ht="16.05" customHeight="1" x14ac:dyDescent="0.3">
      <c r="A97" s="33">
        <f>IF(K97&lt;&gt;"",MAX(A$2:A96)+1,"")</f>
        <v>47</v>
      </c>
      <c r="B97" s="33"/>
      <c r="C97" s="82" t="s">
        <v>75</v>
      </c>
      <c r="D97" s="81" t="s">
        <v>74</v>
      </c>
      <c r="E97" s="7"/>
      <c r="F97" s="7"/>
      <c r="G97" s="45"/>
      <c r="H97" s="45"/>
      <c r="I97" s="45"/>
      <c r="J97" s="45"/>
      <c r="K97" s="29" t="s">
        <v>50</v>
      </c>
      <c r="L97" s="28">
        <f>+L96</f>
        <v>120</v>
      </c>
      <c r="M97" s="35"/>
      <c r="N97" s="35">
        <f t="shared" si="3"/>
        <v>0</v>
      </c>
    </row>
    <row r="98" spans="1:27" ht="10.8" customHeight="1" x14ac:dyDescent="0.3">
      <c r="A98" s="33" t="str">
        <f>IF(K98&lt;&gt;"",MAX(A$2:A97)+1,"")</f>
        <v/>
      </c>
      <c r="B98" s="33"/>
      <c r="C98" s="7"/>
      <c r="D98" s="7"/>
      <c r="E98" s="7"/>
      <c r="F98" s="7"/>
      <c r="G98" s="45"/>
      <c r="H98" s="45"/>
      <c r="I98" s="45"/>
      <c r="J98" s="45"/>
      <c r="K98" s="29"/>
      <c r="L98" s="49"/>
      <c r="M98" s="35"/>
      <c r="N98" s="35">
        <f t="shared" si="3"/>
        <v>0</v>
      </c>
    </row>
    <row r="99" spans="1:27" ht="16.2" customHeight="1" x14ac:dyDescent="0.3">
      <c r="A99" s="33" t="str">
        <f>IF(K99&lt;&gt;"",MAX(A$2:A98)+1,"")</f>
        <v/>
      </c>
      <c r="B99" s="33" t="s">
        <v>73</v>
      </c>
      <c r="C99" s="48" t="s">
        <v>72</v>
      </c>
      <c r="D99" s="7"/>
      <c r="E99" s="7"/>
      <c r="F99" s="7"/>
      <c r="G99" s="45"/>
      <c r="H99" s="45"/>
      <c r="I99" s="45"/>
      <c r="J99" s="45"/>
      <c r="K99" s="29"/>
      <c r="L99" s="49"/>
      <c r="M99" s="35"/>
      <c r="N99" s="35">
        <f t="shared" si="3"/>
        <v>0</v>
      </c>
    </row>
    <row r="100" spans="1:27" ht="16.2" customHeight="1" x14ac:dyDescent="0.3">
      <c r="A100" s="33">
        <f>IF(K100&lt;&gt;"",MAX(A$2:A99)+1,"")</f>
        <v>48</v>
      </c>
      <c r="B100" s="33"/>
      <c r="C100" s="7" t="s">
        <v>71</v>
      </c>
      <c r="D100" s="7"/>
      <c r="E100" s="7"/>
      <c r="F100" s="7"/>
      <c r="G100" s="45"/>
      <c r="H100" s="45"/>
      <c r="I100" s="45"/>
      <c r="J100" s="45"/>
      <c r="K100" s="29" t="s">
        <v>54</v>
      </c>
      <c r="L100" s="28">
        <v>692</v>
      </c>
      <c r="M100" s="35"/>
      <c r="N100" s="35">
        <f t="shared" si="3"/>
        <v>0</v>
      </c>
    </row>
    <row r="101" spans="1:27" ht="14.4" customHeight="1" x14ac:dyDescent="0.3">
      <c r="A101" s="33" t="str">
        <f>IF(K101&lt;&gt;"",MAX(A$2:A100)+1,"")</f>
        <v/>
      </c>
      <c r="B101" s="33"/>
      <c r="C101" s="7"/>
      <c r="D101" s="7"/>
      <c r="E101" s="7"/>
      <c r="F101" s="7"/>
      <c r="G101" s="45"/>
      <c r="H101" s="45"/>
      <c r="I101" s="45"/>
      <c r="J101" s="45"/>
      <c r="K101" s="29"/>
      <c r="L101" s="49"/>
      <c r="M101" s="35"/>
      <c r="N101" s="35">
        <f t="shared" si="3"/>
        <v>0</v>
      </c>
    </row>
    <row r="102" spans="1:27" ht="16.05" customHeight="1" x14ac:dyDescent="0.3">
      <c r="A102" s="33" t="str">
        <f>IF(K102&lt;&gt;"",MAX(A$2:A101)+1,"")</f>
        <v/>
      </c>
      <c r="B102" s="33" t="s">
        <v>70</v>
      </c>
      <c r="C102" s="48" t="s">
        <v>69</v>
      </c>
      <c r="D102" s="47"/>
      <c r="E102" s="47"/>
      <c r="F102" s="47"/>
      <c r="G102" s="47"/>
      <c r="H102" s="47"/>
      <c r="I102" s="47"/>
      <c r="J102" s="47"/>
      <c r="K102" s="29"/>
      <c r="L102" s="28"/>
      <c r="M102" s="35"/>
      <c r="N102" s="35">
        <f t="shared" si="3"/>
        <v>0</v>
      </c>
      <c r="Z102" s="1"/>
      <c r="AA102" s="1"/>
    </row>
    <row r="103" spans="1:27" ht="13.8" customHeight="1" x14ac:dyDescent="0.3">
      <c r="A103" s="33" t="str">
        <f>IF(K103&lt;&gt;"",MAX(A$2:A102)+1,"")</f>
        <v/>
      </c>
      <c r="B103" s="33"/>
      <c r="C103" s="80" t="s">
        <v>68</v>
      </c>
      <c r="D103" s="8"/>
      <c r="E103" s="8"/>
      <c r="F103" s="8"/>
      <c r="G103" s="8"/>
      <c r="H103" s="8"/>
      <c r="I103" s="8"/>
      <c r="J103" s="79"/>
      <c r="K103" s="29"/>
      <c r="L103" s="28"/>
      <c r="M103" s="35"/>
      <c r="N103" s="35">
        <f t="shared" si="3"/>
        <v>0</v>
      </c>
      <c r="Z103" s="1"/>
      <c r="AA103" s="1"/>
    </row>
    <row r="104" spans="1:27" ht="16.05" customHeight="1" x14ac:dyDescent="0.3">
      <c r="A104" s="33">
        <f>IF(K104&lt;&gt;"",MAX(A$2:A103)+1,"")</f>
        <v>49</v>
      </c>
      <c r="B104" s="33"/>
      <c r="C104" s="46" t="s">
        <v>67</v>
      </c>
      <c r="D104" s="8"/>
      <c r="E104" s="8"/>
      <c r="F104" s="8"/>
      <c r="G104" s="8"/>
      <c r="H104" s="8"/>
      <c r="I104" s="8"/>
      <c r="J104" s="8"/>
      <c r="K104" s="29" t="s">
        <v>50</v>
      </c>
      <c r="L104" s="28">
        <v>300</v>
      </c>
      <c r="M104" s="35"/>
      <c r="N104" s="35">
        <f t="shared" si="3"/>
        <v>0</v>
      </c>
      <c r="Z104" s="1"/>
      <c r="AA104" s="1"/>
    </row>
    <row r="105" spans="1:27" ht="16.05" customHeight="1" x14ac:dyDescent="0.3">
      <c r="A105" s="33">
        <f>IF(K105&lt;&gt;"",MAX(A$2:A104)+1,"")</f>
        <v>50</v>
      </c>
      <c r="B105" s="33"/>
      <c r="C105" s="46" t="s">
        <v>66</v>
      </c>
      <c r="D105" s="8"/>
      <c r="E105" s="8"/>
      <c r="F105" s="8"/>
      <c r="G105" s="8"/>
      <c r="H105" s="8"/>
      <c r="I105" s="8"/>
      <c r="J105" s="8"/>
      <c r="K105" s="29" t="s">
        <v>50</v>
      </c>
      <c r="L105" s="28">
        <f>300*0.9</f>
        <v>270</v>
      </c>
      <c r="M105" s="35"/>
      <c r="N105" s="35">
        <f t="shared" si="3"/>
        <v>0</v>
      </c>
      <c r="Z105" s="1"/>
      <c r="AA105" s="1"/>
    </row>
    <row r="106" spans="1:27" ht="16.05" customHeight="1" x14ac:dyDescent="0.3">
      <c r="A106" s="33">
        <f>IF(K106&lt;&gt;"",MAX(A$2:A105)+1,"")</f>
        <v>51</v>
      </c>
      <c r="B106" s="33"/>
      <c r="C106" s="46" t="s">
        <v>65</v>
      </c>
      <c r="D106" s="8"/>
      <c r="E106" s="8"/>
      <c r="F106" s="8"/>
      <c r="G106" s="8"/>
      <c r="H106" s="8"/>
      <c r="I106" s="8"/>
      <c r="J106" s="8"/>
      <c r="K106" s="29" t="s">
        <v>50</v>
      </c>
      <c r="L106" s="28">
        <v>30</v>
      </c>
      <c r="M106" s="35"/>
      <c r="N106" s="35">
        <f t="shared" si="3"/>
        <v>0</v>
      </c>
      <c r="Z106" s="1"/>
      <c r="AA106" s="1"/>
    </row>
    <row r="107" spans="1:27" ht="16.05" customHeight="1" x14ac:dyDescent="0.3">
      <c r="A107" s="33">
        <f>IF(K107&lt;&gt;"",MAX(A$2:A106)+1,"")</f>
        <v>52</v>
      </c>
      <c r="B107" s="33"/>
      <c r="C107" s="46" t="s">
        <v>64</v>
      </c>
      <c r="D107" s="8"/>
      <c r="E107" s="8"/>
      <c r="F107" s="8"/>
      <c r="G107" s="8"/>
      <c r="H107" s="8"/>
      <c r="I107" s="8"/>
      <c r="J107" s="8"/>
      <c r="K107" s="29" t="s">
        <v>50</v>
      </c>
      <c r="L107" s="28">
        <v>300</v>
      </c>
      <c r="M107" s="35"/>
      <c r="N107" s="35">
        <f t="shared" si="3"/>
        <v>0</v>
      </c>
      <c r="Z107" s="1"/>
      <c r="AA107" s="1"/>
    </row>
    <row r="108" spans="1:27" ht="20.399999999999999" customHeight="1" x14ac:dyDescent="0.3">
      <c r="A108" s="33" t="str">
        <f>IF(K108&lt;&gt;"",MAX(A$2:A107)+1,"")</f>
        <v/>
      </c>
      <c r="B108" s="33"/>
      <c r="C108" s="40"/>
      <c r="D108" s="7"/>
      <c r="E108" s="7"/>
      <c r="F108" s="7"/>
      <c r="G108" s="45"/>
      <c r="H108" s="45"/>
      <c r="I108" s="45"/>
      <c r="J108" s="45"/>
      <c r="K108" s="29"/>
      <c r="L108" s="28"/>
      <c r="M108" s="35"/>
      <c r="N108" s="35">
        <f t="shared" si="3"/>
        <v>0</v>
      </c>
    </row>
    <row r="109" spans="1:27" ht="25.8" customHeight="1" x14ac:dyDescent="0.3">
      <c r="A109" s="33" t="str">
        <f>IF(K109&lt;&gt;"",MAX(A$2:A108)+1,"")</f>
        <v/>
      </c>
      <c r="B109" s="33"/>
      <c r="C109" s="151" t="s">
        <v>13</v>
      </c>
      <c r="D109" s="152"/>
      <c r="E109" s="152"/>
      <c r="F109" s="152"/>
      <c r="G109" s="152"/>
      <c r="H109" s="152"/>
      <c r="I109" s="152"/>
      <c r="J109" s="153"/>
      <c r="K109" s="29"/>
      <c r="L109" s="28"/>
      <c r="M109" s="35"/>
      <c r="N109" s="35">
        <f t="shared" si="3"/>
        <v>0</v>
      </c>
    </row>
    <row r="110" spans="1:27" ht="13.2" customHeight="1" x14ac:dyDescent="0.3">
      <c r="A110" s="33" t="str">
        <f>IF(K110&lt;&gt;"",MAX(A$2:A109)+1,"")</f>
        <v/>
      </c>
      <c r="B110" s="33"/>
      <c r="C110" s="40"/>
      <c r="D110" s="7"/>
      <c r="E110" s="7"/>
      <c r="F110" s="7"/>
      <c r="G110" s="45"/>
      <c r="H110" s="45"/>
      <c r="I110" s="45"/>
      <c r="J110" s="45"/>
      <c r="K110" s="29"/>
      <c r="L110" s="28"/>
      <c r="M110" s="35"/>
      <c r="N110" s="35">
        <f t="shared" si="3"/>
        <v>0</v>
      </c>
      <c r="O110" s="78"/>
    </row>
    <row r="111" spans="1:27" ht="16.05" customHeight="1" x14ac:dyDescent="0.3">
      <c r="A111" s="33" t="str">
        <f>IF(K111&lt;&gt;"",MAX(A$2:A110)+1,"")</f>
        <v/>
      </c>
      <c r="B111" s="33" t="s">
        <v>63</v>
      </c>
      <c r="C111" s="41" t="s">
        <v>62</v>
      </c>
      <c r="D111" s="40"/>
      <c r="E111" s="40"/>
      <c r="F111" s="40"/>
      <c r="G111" s="40"/>
      <c r="H111" s="40"/>
      <c r="I111" s="40"/>
      <c r="J111" s="40"/>
      <c r="K111" s="29"/>
      <c r="L111" s="28"/>
      <c r="M111" s="35"/>
      <c r="N111" s="35">
        <f t="shared" si="3"/>
        <v>0</v>
      </c>
      <c r="O111" s="39"/>
    </row>
    <row r="112" spans="1:27" ht="16.05" customHeight="1" x14ac:dyDescent="0.3">
      <c r="A112" s="33">
        <f>IF(K112&lt;&gt;"",MAX(A$2:A111)+1,"")</f>
        <v>53</v>
      </c>
      <c r="B112" s="33"/>
      <c r="C112" s="42" t="s">
        <v>61</v>
      </c>
      <c r="D112" s="40"/>
      <c r="E112" s="40"/>
      <c r="F112" s="40"/>
      <c r="G112" s="40"/>
      <c r="H112" s="40"/>
      <c r="I112" s="40"/>
      <c r="J112" s="40"/>
      <c r="K112" s="29" t="s">
        <v>4</v>
      </c>
      <c r="L112" s="36">
        <v>1</v>
      </c>
      <c r="M112" s="35"/>
      <c r="N112" s="35">
        <f t="shared" si="3"/>
        <v>0</v>
      </c>
      <c r="O112" s="39"/>
    </row>
    <row r="113" spans="1:15" ht="16.05" customHeight="1" x14ac:dyDescent="0.3">
      <c r="A113" s="33" t="str">
        <f>IF(K113&lt;&gt;"",MAX(A$2:A112)+1,"")</f>
        <v/>
      </c>
      <c r="B113" s="33"/>
      <c r="C113" s="42"/>
      <c r="D113" s="40"/>
      <c r="E113" s="40"/>
      <c r="F113" s="40"/>
      <c r="G113" s="40"/>
      <c r="H113" s="40"/>
      <c r="I113" s="40"/>
      <c r="J113" s="40"/>
      <c r="K113" s="29"/>
      <c r="L113" s="28"/>
      <c r="M113" s="35"/>
      <c r="N113" s="35">
        <f t="shared" si="3"/>
        <v>0</v>
      </c>
      <c r="O113" s="39"/>
    </row>
    <row r="114" spans="1:15" ht="16.05" customHeight="1" x14ac:dyDescent="0.3">
      <c r="A114" s="33" t="str">
        <f>IF(K114&lt;&gt;"",MAX(A$2:A113)+1,"")</f>
        <v/>
      </c>
      <c r="B114" s="33" t="s">
        <v>60</v>
      </c>
      <c r="C114" s="41" t="s">
        <v>59</v>
      </c>
      <c r="D114" s="40"/>
      <c r="E114" s="40"/>
      <c r="F114" s="40"/>
      <c r="G114" s="40"/>
      <c r="H114" s="40"/>
      <c r="I114" s="40"/>
      <c r="J114" s="40"/>
      <c r="K114" s="29"/>
      <c r="L114" s="28"/>
      <c r="M114" s="35"/>
      <c r="N114" s="35">
        <f t="shared" si="3"/>
        <v>0</v>
      </c>
      <c r="O114" s="39"/>
    </row>
    <row r="115" spans="1:15" ht="15" customHeight="1" x14ac:dyDescent="0.3">
      <c r="A115" s="33" t="str">
        <f>IF(K115&lt;&gt;"",MAX(A$2:A114)+1,"")</f>
        <v/>
      </c>
      <c r="B115" s="33"/>
      <c r="C115" s="143" t="s">
        <v>58</v>
      </c>
      <c r="D115" s="144"/>
      <c r="E115" s="144"/>
      <c r="F115" s="144"/>
      <c r="G115" s="144"/>
      <c r="H115" s="144"/>
      <c r="I115" s="144"/>
      <c r="J115" s="145"/>
      <c r="K115" s="29"/>
      <c r="L115" s="28"/>
      <c r="M115" s="35"/>
      <c r="N115" s="35">
        <f t="shared" si="3"/>
        <v>0</v>
      </c>
      <c r="O115" s="37"/>
    </row>
    <row r="116" spans="1:15" ht="15" customHeight="1" x14ac:dyDescent="0.3">
      <c r="A116" s="33" t="str">
        <f>IF(K116&lt;&gt;"",MAX(A$2:A115)+1,"")</f>
        <v/>
      </c>
      <c r="B116" s="33"/>
      <c r="C116" s="75" t="s">
        <v>57</v>
      </c>
      <c r="D116" s="38"/>
      <c r="F116" s="42" t="s">
        <v>56</v>
      </c>
      <c r="G116" s="38"/>
      <c r="H116" s="38"/>
      <c r="I116" s="38"/>
      <c r="J116" s="38"/>
      <c r="K116" s="29"/>
      <c r="L116" s="28"/>
      <c r="M116" s="35"/>
      <c r="N116" s="35">
        <f t="shared" si="3"/>
        <v>0</v>
      </c>
      <c r="O116" s="31"/>
    </row>
    <row r="117" spans="1:15" ht="16.05" customHeight="1" x14ac:dyDescent="0.3">
      <c r="A117" s="33">
        <f>IF(K117&lt;&gt;"",MAX(A$2:A116)+1,"")</f>
        <v>54</v>
      </c>
      <c r="B117" s="33"/>
      <c r="C117" s="63" t="s">
        <v>55</v>
      </c>
      <c r="D117" s="40"/>
      <c r="E117" s="40"/>
      <c r="F117" s="40"/>
      <c r="G117" s="77"/>
      <c r="H117" s="77"/>
      <c r="I117" s="77"/>
      <c r="J117" s="77"/>
      <c r="K117" s="29" t="s">
        <v>54</v>
      </c>
      <c r="L117" s="28">
        <v>260</v>
      </c>
      <c r="M117" s="35"/>
      <c r="N117" s="35">
        <f t="shared" si="3"/>
        <v>0</v>
      </c>
    </row>
    <row r="118" spans="1:15" ht="16.05" customHeight="1" x14ac:dyDescent="0.3">
      <c r="A118" s="33">
        <f>IF(K118&lt;&gt;"",MAX(A$2:A117)+1,"")</f>
        <v>55</v>
      </c>
      <c r="B118" s="33"/>
      <c r="C118" s="63" t="s">
        <v>53</v>
      </c>
      <c r="D118" s="40"/>
      <c r="E118" s="40"/>
      <c r="F118" s="40"/>
      <c r="G118" s="77"/>
      <c r="H118" s="77"/>
      <c r="I118" s="77"/>
      <c r="J118" s="77"/>
      <c r="K118" s="29" t="s">
        <v>50</v>
      </c>
      <c r="L118" s="28">
        <v>12</v>
      </c>
      <c r="M118" s="35"/>
      <c r="N118" s="35">
        <f t="shared" si="3"/>
        <v>0</v>
      </c>
    </row>
    <row r="119" spans="1:15" ht="16.05" customHeight="1" x14ac:dyDescent="0.3">
      <c r="A119" s="33">
        <f>IF(K119&lt;&gt;"",MAX(A$2:A118)+1,"")</f>
        <v>56</v>
      </c>
      <c r="B119" s="33"/>
      <c r="C119" s="63" t="s">
        <v>52</v>
      </c>
      <c r="D119" s="40"/>
      <c r="E119" s="40"/>
      <c r="F119" s="40"/>
      <c r="G119" s="77"/>
      <c r="H119" s="77"/>
      <c r="I119" s="77"/>
      <c r="J119" s="77"/>
      <c r="K119" s="29" t="s">
        <v>50</v>
      </c>
      <c r="L119" s="28">
        <v>222</v>
      </c>
      <c r="M119" s="35"/>
      <c r="N119" s="35">
        <f t="shared" si="3"/>
        <v>0</v>
      </c>
    </row>
    <row r="120" spans="1:15" ht="16.05" customHeight="1" x14ac:dyDescent="0.3">
      <c r="A120" s="33">
        <f>IF(K120&lt;&gt;"",MAX(A$2:A119)+1,"")</f>
        <v>57</v>
      </c>
      <c r="B120" s="33"/>
      <c r="C120" s="63" t="s">
        <v>51</v>
      </c>
      <c r="D120" s="40"/>
      <c r="E120" s="40"/>
      <c r="F120" s="40"/>
      <c r="G120" s="77"/>
      <c r="H120" s="77"/>
      <c r="I120" s="77"/>
      <c r="J120" s="77"/>
      <c r="K120" s="29" t="s">
        <v>50</v>
      </c>
      <c r="L120" s="28">
        <v>90</v>
      </c>
      <c r="M120" s="35"/>
      <c r="N120" s="35">
        <f t="shared" si="3"/>
        <v>0</v>
      </c>
    </row>
    <row r="121" spans="1:15" ht="16.8" customHeight="1" x14ac:dyDescent="0.3">
      <c r="A121" s="33">
        <f>IF(K121&lt;&gt;"",MAX(A$2:A120)+1,"")</f>
        <v>58</v>
      </c>
      <c r="B121" s="33"/>
      <c r="C121" s="140" t="s">
        <v>49</v>
      </c>
      <c r="D121" s="141"/>
      <c r="E121" s="141"/>
      <c r="F121" s="141"/>
      <c r="G121" s="141"/>
      <c r="H121" s="141"/>
      <c r="I121" s="141"/>
      <c r="J121" s="142"/>
      <c r="K121" s="29" t="s">
        <v>8</v>
      </c>
      <c r="L121" s="28">
        <f>15.2*2</f>
        <v>30.4</v>
      </c>
      <c r="M121" s="35"/>
      <c r="N121" s="35">
        <f t="shared" si="3"/>
        <v>0</v>
      </c>
    </row>
    <row r="122" spans="1:15" ht="16.8" customHeight="1" x14ac:dyDescent="0.3">
      <c r="A122" s="33">
        <f>IF(K122&lt;&gt;"",MAX(A$2:A121)+1,"")</f>
        <v>59</v>
      </c>
      <c r="B122" s="33"/>
      <c r="C122" s="140" t="s">
        <v>48</v>
      </c>
      <c r="D122" s="141"/>
      <c r="E122" s="141"/>
      <c r="F122" s="141"/>
      <c r="G122" s="141"/>
      <c r="H122" s="141"/>
      <c r="I122" s="141"/>
      <c r="J122" s="142"/>
      <c r="K122" s="29" t="s">
        <v>8</v>
      </c>
      <c r="L122" s="28">
        <f>2*2</f>
        <v>4</v>
      </c>
      <c r="M122" s="35"/>
      <c r="N122" s="35">
        <f t="shared" si="3"/>
        <v>0</v>
      </c>
    </row>
    <row r="123" spans="1:15" ht="16.8" customHeight="1" x14ac:dyDescent="0.3">
      <c r="A123" s="33">
        <f>IF(K123&lt;&gt;"",MAX(A$2:A122)+1,"")</f>
        <v>60</v>
      </c>
      <c r="B123" s="33"/>
      <c r="C123" s="140" t="s">
        <v>47</v>
      </c>
      <c r="D123" s="141"/>
      <c r="E123" s="141"/>
      <c r="F123" s="141"/>
      <c r="G123" s="141"/>
      <c r="H123" s="141"/>
      <c r="I123" s="141"/>
      <c r="J123" s="142"/>
      <c r="K123" s="29" t="s">
        <v>8</v>
      </c>
      <c r="L123" s="28">
        <f>5*2</f>
        <v>10</v>
      </c>
      <c r="M123" s="35"/>
      <c r="N123" s="35">
        <f t="shared" si="3"/>
        <v>0</v>
      </c>
    </row>
    <row r="124" spans="1:15" ht="15" customHeight="1" x14ac:dyDescent="0.3">
      <c r="A124" s="33" t="str">
        <f>IF(K124&lt;&gt;"",MAX(A$2:A123)+1,"")</f>
        <v/>
      </c>
      <c r="B124" s="33"/>
      <c r="C124" s="75" t="s">
        <v>46</v>
      </c>
      <c r="D124" s="38"/>
      <c r="E124" s="42"/>
      <c r="F124" s="38"/>
      <c r="G124" s="38"/>
      <c r="H124" s="38"/>
      <c r="I124" s="38"/>
      <c r="J124" s="38"/>
      <c r="K124" s="29"/>
      <c r="L124" s="28"/>
      <c r="M124" s="35"/>
      <c r="N124" s="35">
        <f t="shared" si="3"/>
        <v>0</v>
      </c>
      <c r="O124" s="31"/>
    </row>
    <row r="125" spans="1:15" ht="16.05" customHeight="1" x14ac:dyDescent="0.3">
      <c r="A125" s="33">
        <f>IF(K125&lt;&gt;"",MAX(A$2:A124)+1,"")</f>
        <v>61</v>
      </c>
      <c r="B125" s="33"/>
      <c r="C125" s="74" t="s">
        <v>45</v>
      </c>
      <c r="D125" s="38"/>
      <c r="E125" s="38"/>
      <c r="F125" s="38"/>
      <c r="G125" s="38"/>
      <c r="H125" s="38"/>
      <c r="I125" s="38"/>
      <c r="J125" s="38"/>
      <c r="K125" s="72" t="s">
        <v>42</v>
      </c>
      <c r="L125" s="36"/>
      <c r="M125" s="35"/>
      <c r="N125" s="35">
        <f t="shared" si="3"/>
        <v>0</v>
      </c>
      <c r="O125" s="37"/>
    </row>
    <row r="126" spans="1:15" ht="16.05" customHeight="1" x14ac:dyDescent="0.3">
      <c r="A126" s="33">
        <f>IF(K126&lt;&gt;"",MAX(A$2:A125)+1,"")</f>
        <v>62</v>
      </c>
      <c r="B126" s="33"/>
      <c r="C126" s="74" t="s">
        <v>44</v>
      </c>
      <c r="D126" s="38"/>
      <c r="E126" s="38"/>
      <c r="F126" s="38"/>
      <c r="G126" s="38"/>
      <c r="H126" s="38"/>
      <c r="I126" s="38"/>
      <c r="J126" s="38"/>
      <c r="K126" s="72" t="s">
        <v>42</v>
      </c>
      <c r="L126" s="28"/>
      <c r="M126" s="35"/>
      <c r="N126" s="35">
        <f t="shared" si="3"/>
        <v>0</v>
      </c>
      <c r="O126" s="37"/>
    </row>
    <row r="127" spans="1:15" ht="16.05" customHeight="1" x14ac:dyDescent="0.3">
      <c r="A127" s="33">
        <f>IF(K127&lt;&gt;"",MAX(A$2:A126)+1,"")</f>
        <v>63</v>
      </c>
      <c r="B127" s="33"/>
      <c r="C127" s="74" t="s">
        <v>43</v>
      </c>
      <c r="D127" s="38"/>
      <c r="E127" s="38"/>
      <c r="F127" s="38"/>
      <c r="G127" s="38"/>
      <c r="H127" s="38"/>
      <c r="I127" s="38"/>
      <c r="J127" s="38"/>
      <c r="K127" s="72" t="s">
        <v>42</v>
      </c>
      <c r="L127" s="28"/>
      <c r="M127" s="35"/>
      <c r="N127" s="35">
        <f t="shared" si="3"/>
        <v>0</v>
      </c>
      <c r="O127" s="37"/>
    </row>
    <row r="128" spans="1:15" ht="16.05" customHeight="1" x14ac:dyDescent="0.3">
      <c r="A128" s="33" t="str">
        <f>IF(K128&lt;&gt;"",MAX(A$2:A127)+1,"")</f>
        <v/>
      </c>
      <c r="B128" s="33"/>
      <c r="C128" s="42"/>
      <c r="D128" s="40"/>
      <c r="E128" s="40"/>
      <c r="F128" s="40"/>
      <c r="G128" s="40"/>
      <c r="H128" s="40"/>
      <c r="I128" s="40"/>
      <c r="J128" s="40"/>
      <c r="K128" s="29"/>
      <c r="L128" s="28"/>
      <c r="M128" s="35"/>
      <c r="N128" s="35">
        <f t="shared" si="3"/>
        <v>0</v>
      </c>
      <c r="O128" s="39"/>
    </row>
    <row r="129" spans="1:28" ht="16.05" customHeight="1" x14ac:dyDescent="0.3">
      <c r="A129" s="33" t="str">
        <f>IF(K129&lt;&gt;"",MAX(A$2:A128)+1,"")</f>
        <v/>
      </c>
      <c r="B129" s="33" t="s">
        <v>12</v>
      </c>
      <c r="C129" s="41" t="s">
        <v>11</v>
      </c>
      <c r="D129" s="40"/>
      <c r="E129" s="40"/>
      <c r="F129" s="40"/>
      <c r="G129" s="40"/>
      <c r="H129" s="40"/>
      <c r="I129" s="40"/>
      <c r="J129" s="40"/>
      <c r="K129" s="29"/>
      <c r="L129" s="28"/>
      <c r="M129" s="35"/>
      <c r="N129" s="35">
        <f t="shared" si="3"/>
        <v>0</v>
      </c>
      <c r="O129" s="39"/>
    </row>
    <row r="130" spans="1:28" ht="21.6" customHeight="1" x14ac:dyDescent="0.3">
      <c r="A130" s="33" t="str">
        <f>IF(K130&lt;&gt;"",MAX(A$2:A129)+1,"")</f>
        <v/>
      </c>
      <c r="B130" s="33"/>
      <c r="C130" s="143" t="s">
        <v>10</v>
      </c>
      <c r="D130" s="144"/>
      <c r="E130" s="144"/>
      <c r="F130" s="144"/>
      <c r="G130" s="144"/>
      <c r="H130" s="144"/>
      <c r="I130" s="144"/>
      <c r="J130" s="145"/>
      <c r="K130" s="29"/>
      <c r="L130" s="28"/>
      <c r="M130" s="35"/>
      <c r="N130" s="35">
        <f t="shared" si="3"/>
        <v>0</v>
      </c>
      <c r="O130" s="37"/>
    </row>
    <row r="131" spans="1:28" ht="16.05" customHeight="1" x14ac:dyDescent="0.3">
      <c r="A131" s="33">
        <f>IF(K131&lt;&gt;"",MAX(A$2:A130)+1,"")</f>
        <v>64</v>
      </c>
      <c r="B131" s="33"/>
      <c r="C131" s="73" t="s">
        <v>41</v>
      </c>
      <c r="D131" s="31"/>
      <c r="E131" s="31"/>
      <c r="F131" s="31"/>
      <c r="G131" s="31"/>
      <c r="H131" s="31"/>
      <c r="I131" s="31"/>
      <c r="J131" s="31"/>
      <c r="K131" s="29" t="s">
        <v>8</v>
      </c>
      <c r="L131" s="36">
        <f>93*2</f>
        <v>186</v>
      </c>
      <c r="M131" s="35"/>
      <c r="N131" s="35">
        <f t="shared" si="3"/>
        <v>0</v>
      </c>
      <c r="O131" s="37"/>
    </row>
    <row r="132" spans="1:28" ht="16.05" customHeight="1" x14ac:dyDescent="0.3">
      <c r="A132" s="33">
        <f>IF(K132&lt;&gt;"",MAX(A$2:A131)+1,"")</f>
        <v>65</v>
      </c>
      <c r="B132" s="33"/>
      <c r="C132" s="32" t="s">
        <v>9</v>
      </c>
      <c r="D132" s="25"/>
      <c r="E132" s="25"/>
      <c r="F132" s="25"/>
      <c r="G132" s="25"/>
      <c r="H132" s="25"/>
      <c r="I132" s="31"/>
      <c r="J132" s="25"/>
      <c r="K132" s="29" t="s">
        <v>8</v>
      </c>
      <c r="L132" s="36">
        <f>ROUNDUP(34.76*2,)</f>
        <v>70</v>
      </c>
      <c r="M132" s="35"/>
      <c r="N132" s="35">
        <f>+M132*L132</f>
        <v>0</v>
      </c>
      <c r="O132" s="34"/>
    </row>
    <row r="133" spans="1:28" ht="16.05" customHeight="1" x14ac:dyDescent="0.3">
      <c r="A133" s="33" t="str">
        <f>IF(K133&lt;&gt;"",MAX(A$2:A132)+1,"")</f>
        <v/>
      </c>
      <c r="B133" s="33"/>
      <c r="C133" s="32"/>
      <c r="D133" s="25"/>
      <c r="E133" s="25"/>
      <c r="F133" s="25"/>
      <c r="G133" s="25"/>
      <c r="H133" s="25"/>
      <c r="I133" s="31"/>
      <c r="J133" s="25"/>
      <c r="K133" s="29"/>
      <c r="L133" s="28"/>
      <c r="M133" s="35"/>
      <c r="N133" s="35"/>
      <c r="O133" s="25"/>
    </row>
    <row r="134" spans="1:28" ht="16.05" customHeight="1" x14ac:dyDescent="0.3">
      <c r="A134" s="33" t="str">
        <f>IF(K134&lt;&gt;"",MAX(A$2:A133)+1,"")</f>
        <v/>
      </c>
      <c r="B134" s="33"/>
      <c r="C134" s="32"/>
      <c r="D134" s="25"/>
      <c r="E134" s="25"/>
      <c r="F134" s="25"/>
      <c r="G134" s="25"/>
      <c r="H134" s="25"/>
      <c r="I134" s="31"/>
      <c r="J134" s="30" t="s">
        <v>40</v>
      </c>
      <c r="K134" s="29"/>
      <c r="L134" s="28"/>
      <c r="M134" s="27"/>
      <c r="N134" s="26">
        <f>SUM(N2:N133)</f>
        <v>0</v>
      </c>
      <c r="O134" s="25"/>
    </row>
    <row r="135" spans="1:28" ht="29.4" customHeight="1" x14ac:dyDescent="0.3">
      <c r="A135" s="33" t="str">
        <f>IF(K135&lt;&gt;"",MAX(A$2:A134)+1,"")</f>
        <v/>
      </c>
      <c r="B135" s="33"/>
      <c r="C135" s="8"/>
      <c r="D135" s="43"/>
      <c r="E135" s="43"/>
      <c r="F135" s="43"/>
      <c r="G135" s="43"/>
      <c r="H135" s="43"/>
      <c r="I135" s="43"/>
      <c r="J135" s="43"/>
      <c r="K135" s="72"/>
      <c r="L135" s="28"/>
      <c r="M135" s="35"/>
      <c r="N135" s="35"/>
      <c r="P135" s="70"/>
    </row>
    <row r="136" spans="1:28" ht="22.2" customHeight="1" x14ac:dyDescent="0.3">
      <c r="A136" s="33" t="str">
        <f>IF(K136&lt;&gt;"",MAX(A$2:A135)+1,"")</f>
        <v/>
      </c>
      <c r="B136" s="33"/>
      <c r="C136" s="146" t="s">
        <v>39</v>
      </c>
      <c r="D136" s="147"/>
      <c r="E136" s="147"/>
      <c r="F136" s="147"/>
      <c r="G136" s="147"/>
      <c r="H136" s="147"/>
      <c r="I136" s="147"/>
      <c r="J136" s="148"/>
      <c r="K136" s="72"/>
      <c r="L136" s="28"/>
      <c r="M136" s="35"/>
      <c r="N136" s="35"/>
      <c r="P136" s="70"/>
    </row>
    <row r="137" spans="1:28" ht="16.05" customHeight="1" x14ac:dyDescent="0.3">
      <c r="A137" s="33" t="str">
        <f>IF(K137&lt;&gt;"",MAX(A$2:A136)+1,"")</f>
        <v/>
      </c>
      <c r="B137" s="33"/>
      <c r="C137" s="43"/>
      <c r="D137" s="43"/>
      <c r="E137" s="43"/>
      <c r="F137" s="43"/>
      <c r="G137" s="43"/>
      <c r="H137" s="43"/>
      <c r="I137" s="43"/>
      <c r="J137" s="43"/>
      <c r="K137" s="29"/>
      <c r="L137" s="28"/>
      <c r="M137" s="35"/>
      <c r="N137" s="35"/>
      <c r="O137" s="44"/>
    </row>
    <row r="138" spans="1:28" ht="25.8" customHeight="1" x14ac:dyDescent="0.3">
      <c r="A138" s="33" t="str">
        <f>IF(K138&lt;&gt;"",MAX(A$2:A137)+1,"")</f>
        <v/>
      </c>
      <c r="B138" s="33"/>
      <c r="C138" s="151" t="s">
        <v>38</v>
      </c>
      <c r="D138" s="152"/>
      <c r="E138" s="152"/>
      <c r="F138" s="152"/>
      <c r="G138" s="152"/>
      <c r="H138" s="152"/>
      <c r="I138" s="152"/>
      <c r="J138" s="153"/>
      <c r="K138" s="29"/>
      <c r="L138" s="28"/>
      <c r="M138" s="35"/>
      <c r="N138" s="35"/>
      <c r="O138" s="71"/>
      <c r="P138" s="71"/>
    </row>
    <row r="139" spans="1:28" ht="15" customHeight="1" x14ac:dyDescent="0.3">
      <c r="A139" s="33" t="str">
        <f>IF(K139&lt;&gt;"",MAX(A$2:A138)+1,"")</f>
        <v/>
      </c>
      <c r="B139" s="33"/>
      <c r="C139" s="46"/>
      <c r="D139" s="7"/>
      <c r="E139" s="7"/>
      <c r="F139" s="7"/>
      <c r="G139" s="45"/>
      <c r="H139" s="45"/>
      <c r="I139" s="45"/>
      <c r="J139" s="45"/>
      <c r="K139" s="29"/>
      <c r="L139" s="28"/>
      <c r="M139" s="35"/>
      <c r="N139" s="35">
        <f>M139*L139</f>
        <v>0</v>
      </c>
      <c r="R139" s="70"/>
    </row>
    <row r="140" spans="1:28" ht="15" customHeight="1" x14ac:dyDescent="0.3">
      <c r="A140" s="33" t="str">
        <f>IF(K140&lt;&gt;"",MAX(A$2:A139)+1,"")</f>
        <v/>
      </c>
      <c r="B140" s="33" t="s">
        <v>37</v>
      </c>
      <c r="C140" s="48" t="s">
        <v>36</v>
      </c>
      <c r="D140" s="52"/>
      <c r="E140" s="52"/>
      <c r="F140" s="52"/>
      <c r="G140" s="45"/>
      <c r="H140" s="45"/>
      <c r="I140" s="45"/>
      <c r="J140" s="45"/>
      <c r="K140" s="29"/>
      <c r="L140" s="68"/>
      <c r="M140" s="35"/>
      <c r="N140" s="35">
        <f>M140*L140</f>
        <v>0</v>
      </c>
      <c r="P140" s="61"/>
      <c r="R140" s="61"/>
      <c r="S140" s="60"/>
      <c r="T140" s="58"/>
      <c r="U140" s="59"/>
      <c r="V140" s="58"/>
      <c r="W140" s="59"/>
      <c r="X140" s="58"/>
      <c r="Y140" s="57"/>
      <c r="Z140" s="56"/>
      <c r="AA140" s="64"/>
      <c r="AB140" s="54"/>
    </row>
    <row r="141" spans="1:28" ht="15" customHeight="1" x14ac:dyDescent="0.3">
      <c r="A141" s="33" t="str">
        <f>IF(K141&lt;&gt;"",MAX(A$2:A140)+1,"")</f>
        <v/>
      </c>
      <c r="B141" s="33"/>
      <c r="C141" s="154" t="s">
        <v>35</v>
      </c>
      <c r="D141" s="155"/>
      <c r="E141" s="155"/>
      <c r="F141" s="155"/>
      <c r="G141" s="155"/>
      <c r="H141" s="155"/>
      <c r="I141" s="155"/>
      <c r="J141" s="155"/>
      <c r="K141" s="29"/>
      <c r="L141" s="68"/>
      <c r="M141" s="35"/>
      <c r="N141" s="35">
        <f>M141*L141</f>
        <v>0</v>
      </c>
      <c r="P141" s="61"/>
      <c r="R141" s="61"/>
      <c r="S141" s="60"/>
      <c r="T141" s="58"/>
      <c r="U141" s="59"/>
      <c r="V141" s="58"/>
      <c r="W141" s="59"/>
      <c r="X141" s="58"/>
      <c r="Y141" s="57"/>
      <c r="Z141" s="56"/>
      <c r="AA141" s="56"/>
      <c r="AB141" s="54"/>
    </row>
    <row r="142" spans="1:28" s="66" customFormat="1" ht="15" customHeight="1" x14ac:dyDescent="0.3">
      <c r="A142" s="33" t="str">
        <f>IF(K142&lt;&gt;"",MAX(A$2:A141)+1,"")</f>
        <v/>
      </c>
      <c r="B142" s="69"/>
      <c r="C142" s="67" t="s">
        <v>34</v>
      </c>
      <c r="D142" s="61"/>
      <c r="E142" s="61"/>
      <c r="F142" s="61"/>
      <c r="G142" s="61"/>
      <c r="H142" s="61"/>
      <c r="I142" s="61"/>
      <c r="J142" s="61"/>
      <c r="K142" s="29"/>
      <c r="L142" s="49"/>
      <c r="M142" s="35"/>
      <c r="N142" s="35"/>
      <c r="Q142" s="1"/>
      <c r="Z142" s="56"/>
      <c r="AA142" s="56"/>
    </row>
    <row r="143" spans="1:28" ht="15" customHeight="1" x14ac:dyDescent="0.3">
      <c r="A143" s="33">
        <f>IF(K143&lt;&gt;"",MAX(A$2:A142)+1,"")</f>
        <v>66</v>
      </c>
      <c r="B143" s="33"/>
      <c r="C143" s="63" t="s">
        <v>33</v>
      </c>
      <c r="D143" s="46"/>
      <c r="E143" s="46"/>
      <c r="F143" s="46"/>
      <c r="G143" s="45">
        <v>1</v>
      </c>
      <c r="H143" s="45" t="s">
        <v>24</v>
      </c>
      <c r="I143" s="45">
        <v>2.02</v>
      </c>
      <c r="J143" s="45">
        <f>G143*I143</f>
        <v>2.02</v>
      </c>
      <c r="K143" s="29" t="s">
        <v>23</v>
      </c>
      <c r="L143" s="49">
        <v>1</v>
      </c>
      <c r="M143" s="35"/>
      <c r="N143" s="35">
        <f>M143*L143</f>
        <v>0</v>
      </c>
    </row>
    <row r="144" spans="1:28" ht="15" customHeight="1" x14ac:dyDescent="0.3">
      <c r="A144" s="33">
        <f>IF(K144&lt;&gt;"",MAX(A$2:A143)+1,"")</f>
        <v>67</v>
      </c>
      <c r="B144" s="33"/>
      <c r="C144" s="63" t="s">
        <v>32</v>
      </c>
      <c r="D144" s="52"/>
      <c r="E144" s="52"/>
      <c r="F144" s="52"/>
      <c r="G144" s="45">
        <v>0.8</v>
      </c>
      <c r="H144" s="45" t="s">
        <v>24</v>
      </c>
      <c r="I144" s="45">
        <v>2</v>
      </c>
      <c r="J144" s="45">
        <f>G144*I144</f>
        <v>1.6</v>
      </c>
      <c r="K144" s="29" t="s">
        <v>23</v>
      </c>
      <c r="L144" s="49">
        <v>1</v>
      </c>
      <c r="M144" s="35"/>
      <c r="N144" s="35">
        <f>M144*L144</f>
        <v>0</v>
      </c>
    </row>
    <row r="145" spans="1:28" ht="15" customHeight="1" x14ac:dyDescent="0.3">
      <c r="A145" s="33" t="str">
        <f>IF(K145&lt;&gt;"",MAX(A$2:A144)+1,"")</f>
        <v/>
      </c>
      <c r="B145" s="33"/>
      <c r="C145" s="67" t="s">
        <v>31</v>
      </c>
      <c r="D145" s="52"/>
      <c r="E145" s="52"/>
      <c r="F145" s="52"/>
      <c r="G145" s="45"/>
      <c r="H145" s="45"/>
      <c r="I145" s="45"/>
      <c r="J145" s="45"/>
      <c r="K145" s="29"/>
      <c r="L145" s="68"/>
      <c r="M145" s="35"/>
      <c r="N145" s="35"/>
      <c r="P145" s="61"/>
      <c r="R145" s="61"/>
      <c r="S145" s="60"/>
      <c r="T145" s="58"/>
      <c r="U145" s="59"/>
      <c r="V145" s="58"/>
      <c r="W145" s="59"/>
      <c r="X145" s="58"/>
      <c r="Y145" s="57"/>
      <c r="Z145" s="56"/>
      <c r="AA145" s="56"/>
      <c r="AB145" s="54"/>
    </row>
    <row r="146" spans="1:28" ht="15" customHeight="1" x14ac:dyDescent="0.3">
      <c r="A146" s="33">
        <f>IF(K146&lt;&gt;"",MAX(A$2:A145)+1,"")</f>
        <v>68</v>
      </c>
      <c r="B146" s="33"/>
      <c r="C146" s="63" t="s">
        <v>30</v>
      </c>
      <c r="D146" s="52"/>
      <c r="E146" s="52"/>
      <c r="F146" s="52"/>
      <c r="G146" s="45">
        <v>0.8</v>
      </c>
      <c r="H146" s="45" t="s">
        <v>24</v>
      </c>
      <c r="I146" s="45">
        <v>1.5</v>
      </c>
      <c r="J146" s="45">
        <f>G146*I146</f>
        <v>1.2000000000000002</v>
      </c>
      <c r="K146" s="29" t="s">
        <v>23</v>
      </c>
      <c r="L146" s="49">
        <v>1</v>
      </c>
      <c r="M146" s="51"/>
      <c r="N146" s="35">
        <f>M146*L146</f>
        <v>0</v>
      </c>
      <c r="P146" s="66"/>
      <c r="R146" s="66"/>
      <c r="S146" s="66"/>
      <c r="T146" s="66"/>
      <c r="U146" s="66"/>
      <c r="V146" s="66"/>
      <c r="W146" s="66"/>
      <c r="X146" s="66"/>
      <c r="Y146" s="66"/>
      <c r="Z146" s="56"/>
      <c r="AA146" s="56"/>
      <c r="AB146" s="66"/>
    </row>
    <row r="147" spans="1:28" ht="15" customHeight="1" x14ac:dyDescent="0.3">
      <c r="A147" s="33">
        <f>IF(K147&lt;&gt;"",MAX(A$2:A146)+1,"")</f>
        <v>69</v>
      </c>
      <c r="B147" s="33"/>
      <c r="C147" s="63" t="s">
        <v>29</v>
      </c>
      <c r="D147" s="52"/>
      <c r="E147" s="52"/>
      <c r="F147" s="52"/>
      <c r="G147" s="45">
        <v>0.8</v>
      </c>
      <c r="H147" s="45" t="s">
        <v>24</v>
      </c>
      <c r="I147" s="45">
        <v>1.5</v>
      </c>
      <c r="J147" s="45">
        <f>G147*I147</f>
        <v>1.2000000000000002</v>
      </c>
      <c r="K147" s="29" t="s">
        <v>23</v>
      </c>
      <c r="L147" s="49">
        <v>1</v>
      </c>
      <c r="M147" s="51"/>
      <c r="N147" s="35">
        <f>M147*L147</f>
        <v>0</v>
      </c>
      <c r="P147" s="66"/>
      <c r="R147" s="66"/>
      <c r="S147" s="66"/>
      <c r="T147" s="66"/>
      <c r="U147" s="66"/>
      <c r="V147" s="66"/>
      <c r="W147" s="66"/>
      <c r="X147" s="66"/>
      <c r="Y147" s="66"/>
      <c r="Z147" s="56"/>
      <c r="AA147" s="56"/>
      <c r="AB147" s="66"/>
    </row>
    <row r="148" spans="1:28" ht="15" customHeight="1" x14ac:dyDescent="0.3">
      <c r="A148" s="33" t="str">
        <f>IF(K148&lt;&gt;"",MAX(A$2:A147)+1,"")</f>
        <v/>
      </c>
      <c r="B148" s="33"/>
      <c r="C148" s="67" t="s">
        <v>28</v>
      </c>
      <c r="D148" s="52"/>
      <c r="E148" s="52"/>
      <c r="F148" s="52"/>
      <c r="G148" s="45"/>
      <c r="H148" s="45"/>
      <c r="I148" s="45"/>
      <c r="J148" s="45"/>
      <c r="K148" s="29"/>
      <c r="L148" s="49"/>
      <c r="M148" s="51"/>
      <c r="N148" s="35"/>
      <c r="P148" s="66"/>
      <c r="R148" s="66"/>
      <c r="S148" s="66"/>
      <c r="T148" s="66"/>
      <c r="U148" s="66"/>
      <c r="V148" s="66"/>
      <c r="W148" s="66"/>
      <c r="X148" s="66"/>
      <c r="Y148" s="66"/>
      <c r="Z148" s="56"/>
      <c r="AA148" s="56"/>
      <c r="AB148" s="66"/>
    </row>
    <row r="149" spans="1:28" ht="15" customHeight="1" x14ac:dyDescent="0.3">
      <c r="A149" s="33">
        <f>IF(K149&lt;&gt;"",MAX(A$2:A148)+1,"")</f>
        <v>70</v>
      </c>
      <c r="B149" s="33"/>
      <c r="C149" s="63" t="s">
        <v>27</v>
      </c>
      <c r="D149" s="52"/>
      <c r="E149" s="52"/>
      <c r="F149" s="52"/>
      <c r="G149" s="45">
        <v>1</v>
      </c>
      <c r="H149" s="45" t="s">
        <v>24</v>
      </c>
      <c r="I149" s="45">
        <v>2.02</v>
      </c>
      <c r="J149" s="45">
        <f>G149*I149</f>
        <v>2.02</v>
      </c>
      <c r="K149" s="29" t="s">
        <v>23</v>
      </c>
      <c r="L149" s="49">
        <v>1</v>
      </c>
      <c r="M149" s="51"/>
      <c r="N149" s="35">
        <f>M149*L149</f>
        <v>0</v>
      </c>
      <c r="O149" s="66"/>
    </row>
    <row r="150" spans="1:28" ht="15" customHeight="1" x14ac:dyDescent="0.3">
      <c r="A150" s="33">
        <f>IF(K150&lt;&gt;"",MAX(A$2:A149)+1,"")</f>
        <v>71</v>
      </c>
      <c r="B150" s="33"/>
      <c r="C150" s="63" t="s">
        <v>26</v>
      </c>
      <c r="D150" s="46"/>
      <c r="E150" s="46"/>
      <c r="F150" s="46"/>
      <c r="G150" s="45">
        <v>1</v>
      </c>
      <c r="H150" s="45" t="s">
        <v>24</v>
      </c>
      <c r="I150" s="45">
        <v>2.02</v>
      </c>
      <c r="J150" s="45">
        <f>G150*I150</f>
        <v>2.02</v>
      </c>
      <c r="K150" s="29" t="s">
        <v>23</v>
      </c>
      <c r="L150" s="49">
        <v>1</v>
      </c>
      <c r="M150" s="35"/>
      <c r="N150" s="35">
        <f>M150*L150</f>
        <v>0</v>
      </c>
      <c r="P150" s="61"/>
      <c r="R150" s="61"/>
      <c r="S150" s="60"/>
      <c r="T150" s="58"/>
      <c r="U150" s="59"/>
      <c r="V150" s="58"/>
      <c r="W150" s="59"/>
      <c r="X150" s="59"/>
      <c r="Y150" s="65"/>
      <c r="Z150" s="64"/>
      <c r="AA150" s="64"/>
      <c r="AB150" s="54"/>
    </row>
    <row r="151" spans="1:28" ht="16.5" customHeight="1" x14ac:dyDescent="0.3">
      <c r="A151" s="33">
        <f>IF(K151&lt;&gt;"",MAX(A$2:A150)+1,"")</f>
        <v>72</v>
      </c>
      <c r="B151" s="33"/>
      <c r="C151" s="63" t="s">
        <v>25</v>
      </c>
      <c r="D151" s="40"/>
      <c r="E151" s="40"/>
      <c r="F151" s="40"/>
      <c r="G151" s="45">
        <v>1</v>
      </c>
      <c r="H151" s="45" t="s">
        <v>24</v>
      </c>
      <c r="I151" s="45">
        <v>2.02</v>
      </c>
      <c r="J151" s="45">
        <f>G151*I151</f>
        <v>2.02</v>
      </c>
      <c r="K151" s="29" t="s">
        <v>23</v>
      </c>
      <c r="L151" s="49">
        <v>1</v>
      </c>
      <c r="M151" s="35"/>
      <c r="N151" s="35">
        <f>M151*L151</f>
        <v>0</v>
      </c>
      <c r="P151" s="62"/>
      <c r="R151" s="61"/>
      <c r="S151" s="60"/>
      <c r="T151" s="58"/>
      <c r="U151" s="59"/>
      <c r="V151" s="58"/>
      <c r="W151" s="59"/>
      <c r="X151" s="58"/>
      <c r="Y151" s="57"/>
      <c r="Z151" s="56"/>
      <c r="AA151" s="55"/>
      <c r="AB151" s="54"/>
    </row>
    <row r="152" spans="1:28" ht="26.4" customHeight="1" x14ac:dyDescent="0.3">
      <c r="A152" s="33" t="str">
        <f>IF(K152&lt;&gt;"",MAX(A$2:A151)+1,"")</f>
        <v/>
      </c>
      <c r="B152" s="33"/>
      <c r="C152" s="46"/>
      <c r="D152" s="52"/>
      <c r="E152" s="52"/>
      <c r="F152" s="52"/>
      <c r="G152" s="45"/>
      <c r="H152" s="45"/>
      <c r="I152" s="45"/>
      <c r="J152" s="45"/>
      <c r="K152" s="29"/>
      <c r="L152" s="49"/>
      <c r="M152" s="51"/>
      <c r="N152" s="35">
        <f>M152*L152</f>
        <v>0</v>
      </c>
    </row>
    <row r="153" spans="1:28" ht="27.6" customHeight="1" x14ac:dyDescent="0.3">
      <c r="A153" s="33" t="str">
        <f>IF(K153&lt;&gt;"",MAX(A$2:A152)+1,"")</f>
        <v/>
      </c>
      <c r="B153" s="33"/>
      <c r="C153" s="151" t="s">
        <v>22</v>
      </c>
      <c r="D153" s="152"/>
      <c r="E153" s="152"/>
      <c r="F153" s="152"/>
      <c r="G153" s="152"/>
      <c r="H153" s="152"/>
      <c r="I153" s="152"/>
      <c r="J153" s="153"/>
      <c r="K153" s="29"/>
      <c r="L153" s="28"/>
      <c r="M153" s="35"/>
      <c r="N153" s="35"/>
    </row>
    <row r="154" spans="1:28" ht="15" customHeight="1" x14ac:dyDescent="0.3">
      <c r="A154" s="33" t="str">
        <f>IF(K154&lt;&gt;"",MAX(A$2:A153)+1,"")</f>
        <v/>
      </c>
      <c r="B154" s="33"/>
      <c r="C154" s="53"/>
      <c r="D154" s="52"/>
      <c r="E154" s="52"/>
      <c r="F154" s="52"/>
      <c r="G154" s="45"/>
      <c r="H154" s="45"/>
      <c r="I154" s="45"/>
      <c r="J154" s="45"/>
      <c r="K154" s="29"/>
      <c r="L154" s="49"/>
      <c r="M154" s="51"/>
      <c r="N154" s="35"/>
    </row>
    <row r="155" spans="1:28" ht="16.5" customHeight="1" x14ac:dyDescent="0.3">
      <c r="A155" s="33" t="str">
        <f>IF(K155&lt;&gt;"",MAX(A$2:A154)+1,"")</f>
        <v/>
      </c>
      <c r="B155" s="33" t="s">
        <v>21</v>
      </c>
      <c r="C155" s="50" t="s">
        <v>20</v>
      </c>
      <c r="D155" s="7"/>
      <c r="E155" s="7"/>
      <c r="F155" s="7"/>
      <c r="G155" s="45"/>
      <c r="H155" s="45"/>
      <c r="I155" s="45"/>
      <c r="J155" s="45"/>
      <c r="K155" s="29"/>
      <c r="L155" s="49"/>
      <c r="M155" s="35"/>
      <c r="N155" s="35">
        <f>M155*L155</f>
        <v>0</v>
      </c>
    </row>
    <row r="156" spans="1:28" ht="24" customHeight="1" x14ac:dyDescent="0.3">
      <c r="A156" s="33">
        <f>IF(K156&lt;&gt;"",MAX(A$2:A155)+1,"")</f>
        <v>73</v>
      </c>
      <c r="B156" s="33"/>
      <c r="C156" s="154" t="s">
        <v>19</v>
      </c>
      <c r="D156" s="155"/>
      <c r="E156" s="155"/>
      <c r="F156" s="155"/>
      <c r="G156" s="155"/>
      <c r="H156" s="155"/>
      <c r="I156" s="155"/>
      <c r="J156" s="155"/>
      <c r="K156" s="29" t="s">
        <v>8</v>
      </c>
      <c r="L156" s="28">
        <v>20</v>
      </c>
      <c r="M156" s="35"/>
      <c r="N156" s="35">
        <f>M156*L156</f>
        <v>0</v>
      </c>
      <c r="Z156" s="1"/>
      <c r="AA156" s="1"/>
    </row>
    <row r="157" spans="1:28" ht="15" customHeight="1" x14ac:dyDescent="0.3">
      <c r="A157" s="33" t="str">
        <f>IF(K157&lt;&gt;"",MAX(A$2:A156)+1,"")</f>
        <v/>
      </c>
      <c r="B157" s="33"/>
      <c r="C157" s="47"/>
      <c r="D157" s="47"/>
      <c r="E157" s="47"/>
      <c r="F157" s="47"/>
      <c r="G157" s="47"/>
      <c r="H157" s="47"/>
      <c r="I157" s="47"/>
      <c r="J157" s="47"/>
      <c r="K157" s="29"/>
      <c r="L157" s="28"/>
      <c r="M157" s="35"/>
      <c r="N157" s="35">
        <f>M157*L157</f>
        <v>0</v>
      </c>
      <c r="Z157" s="1"/>
      <c r="AA157" s="1"/>
    </row>
    <row r="158" spans="1:28" ht="15" customHeight="1" x14ac:dyDescent="0.3">
      <c r="A158" s="33" t="str">
        <f>IF(K158&lt;&gt;"",MAX(A$2:A157)+1,"")</f>
        <v/>
      </c>
      <c r="B158" s="33" t="s">
        <v>18</v>
      </c>
      <c r="C158" s="48" t="s">
        <v>17</v>
      </c>
      <c r="D158" s="47"/>
      <c r="E158" s="47"/>
      <c r="F158" s="47"/>
      <c r="G158" s="47"/>
      <c r="H158" s="47"/>
      <c r="I158" s="47"/>
      <c r="J158" s="47"/>
      <c r="K158" s="29"/>
      <c r="L158" s="28"/>
      <c r="M158" s="35"/>
      <c r="N158" s="35">
        <f>M158*L158</f>
        <v>0</v>
      </c>
      <c r="Z158" s="1"/>
      <c r="AA158" s="1"/>
    </row>
    <row r="159" spans="1:28" ht="21.6" customHeight="1" x14ac:dyDescent="0.3">
      <c r="A159" s="33" t="str">
        <f>IF(K159&lt;&gt;"",MAX(A$2:A158)+1,"")</f>
        <v/>
      </c>
      <c r="B159" s="33"/>
      <c r="C159" s="154" t="s">
        <v>16</v>
      </c>
      <c r="D159" s="155"/>
      <c r="E159" s="155"/>
      <c r="F159" s="155"/>
      <c r="G159" s="155"/>
      <c r="H159" s="155"/>
      <c r="I159" s="155"/>
      <c r="J159" s="156"/>
      <c r="K159" s="29"/>
      <c r="L159" s="28"/>
      <c r="M159" s="35"/>
      <c r="N159" s="35"/>
      <c r="Z159" s="1"/>
      <c r="AA159" s="1"/>
    </row>
    <row r="160" spans="1:28" ht="15" customHeight="1" x14ac:dyDescent="0.3">
      <c r="A160" s="33">
        <f>IF(K160&lt;&gt;"",MAX(A$2:A159)+1,"")</f>
        <v>74</v>
      </c>
      <c r="B160" s="33"/>
      <c r="C160" s="46" t="s">
        <v>15</v>
      </c>
      <c r="D160" s="7"/>
      <c r="E160" s="7"/>
      <c r="F160" s="7"/>
      <c r="G160" s="45"/>
      <c r="H160" s="45"/>
      <c r="I160" s="45"/>
      <c r="J160" s="45"/>
      <c r="K160" s="29" t="s">
        <v>4</v>
      </c>
      <c r="L160" s="28">
        <v>1</v>
      </c>
      <c r="M160" s="35"/>
      <c r="N160" s="35">
        <f>M160*L160</f>
        <v>0</v>
      </c>
    </row>
    <row r="161" spans="1:16" ht="15" customHeight="1" x14ac:dyDescent="0.3">
      <c r="A161" s="33">
        <f>IF(K161&lt;&gt;"",MAX(A$2:A160)+1,"")</f>
        <v>75</v>
      </c>
      <c r="B161" s="33"/>
      <c r="C161" s="46" t="s">
        <v>14</v>
      </c>
      <c r="D161" s="7"/>
      <c r="E161" s="7"/>
      <c r="F161" s="7"/>
      <c r="G161" s="45"/>
      <c r="H161" s="45"/>
      <c r="I161" s="45"/>
      <c r="J161" s="45"/>
      <c r="K161" s="29" t="s">
        <v>4</v>
      </c>
      <c r="L161" s="28">
        <v>1</v>
      </c>
      <c r="M161" s="35"/>
      <c r="N161" s="35">
        <f>M161*L161</f>
        <v>0</v>
      </c>
    </row>
    <row r="162" spans="1:16" ht="26.4" customHeight="1" x14ac:dyDescent="0.3">
      <c r="A162" s="33" t="str">
        <f>IF(K162&lt;&gt;"",MAX(A$2:A161)+1,"")</f>
        <v/>
      </c>
      <c r="B162" s="33"/>
      <c r="C162" s="43"/>
      <c r="D162" s="43"/>
      <c r="E162" s="43"/>
      <c r="F162" s="43"/>
      <c r="G162" s="43"/>
      <c r="H162" s="43"/>
      <c r="I162" s="43"/>
      <c r="J162" s="43"/>
      <c r="K162" s="29"/>
      <c r="L162" s="28"/>
      <c r="M162" s="35"/>
      <c r="N162" s="35"/>
      <c r="O162" s="44"/>
    </row>
    <row r="163" spans="1:16" ht="27.6" customHeight="1" x14ac:dyDescent="0.3">
      <c r="A163" s="33" t="str">
        <f>IF(K163&lt;&gt;"",MAX(A$2:A162)+1,"")</f>
        <v/>
      </c>
      <c r="B163" s="33"/>
      <c r="C163" s="151" t="s">
        <v>13</v>
      </c>
      <c r="D163" s="152"/>
      <c r="E163" s="152"/>
      <c r="F163" s="152"/>
      <c r="G163" s="152"/>
      <c r="H163" s="152"/>
      <c r="I163" s="152"/>
      <c r="J163" s="153"/>
      <c r="K163" s="29"/>
      <c r="L163" s="28"/>
      <c r="M163" s="35"/>
      <c r="N163" s="35"/>
    </row>
    <row r="164" spans="1:16" ht="16.05" customHeight="1" x14ac:dyDescent="0.3">
      <c r="A164" s="33" t="str">
        <f>IF(K164&lt;&gt;"",MAX(A$2:A163)+1,"")</f>
        <v/>
      </c>
      <c r="B164" s="33"/>
      <c r="C164" s="42"/>
      <c r="D164" s="40"/>
      <c r="E164" s="40"/>
      <c r="F164" s="40"/>
      <c r="G164" s="40"/>
      <c r="H164" s="40"/>
      <c r="I164" s="40"/>
      <c r="J164" s="40"/>
      <c r="K164" s="29"/>
      <c r="L164" s="28"/>
      <c r="M164" s="35"/>
      <c r="N164" s="35">
        <f>+M164*L164</f>
        <v>0</v>
      </c>
      <c r="O164" s="39"/>
    </row>
    <row r="165" spans="1:16" ht="16.05" customHeight="1" x14ac:dyDescent="0.3">
      <c r="A165" s="33" t="str">
        <f>IF(K165&lt;&gt;"",MAX(A$2:A164)+1,"")</f>
        <v/>
      </c>
      <c r="B165" s="33" t="s">
        <v>12</v>
      </c>
      <c r="C165" s="41" t="s">
        <v>11</v>
      </c>
      <c r="D165" s="40"/>
      <c r="E165" s="40"/>
      <c r="F165" s="40"/>
      <c r="G165" s="40"/>
      <c r="H165" s="40"/>
      <c r="I165" s="40"/>
      <c r="J165" s="40"/>
      <c r="K165" s="29"/>
      <c r="L165" s="28"/>
      <c r="M165" s="35"/>
      <c r="N165" s="35">
        <f>+M165*L165</f>
        <v>0</v>
      </c>
      <c r="O165" s="39"/>
    </row>
    <row r="166" spans="1:16" ht="21.6" customHeight="1" x14ac:dyDescent="0.3">
      <c r="A166" s="33" t="str">
        <f>IF(K166&lt;&gt;"",MAX(A$2:A165)+1,"")</f>
        <v/>
      </c>
      <c r="B166" s="33"/>
      <c r="C166" s="143" t="s">
        <v>10</v>
      </c>
      <c r="D166" s="144"/>
      <c r="E166" s="144"/>
      <c r="F166" s="144"/>
      <c r="G166" s="144"/>
      <c r="H166" s="144"/>
      <c r="I166" s="144"/>
      <c r="J166" s="145"/>
      <c r="K166" s="29"/>
      <c r="L166" s="28"/>
      <c r="M166" s="35"/>
      <c r="N166" s="35">
        <f>+M166*L166</f>
        <v>0</v>
      </c>
      <c r="O166" s="37"/>
    </row>
    <row r="167" spans="1:16" ht="16.05" customHeight="1" x14ac:dyDescent="0.3">
      <c r="A167" s="33">
        <f>IF(K167&lt;&gt;"",MAX(A$2:A166)+1,"")</f>
        <v>76</v>
      </c>
      <c r="B167" s="33"/>
      <c r="C167" s="32" t="s">
        <v>9</v>
      </c>
      <c r="D167" s="25"/>
      <c r="E167" s="25"/>
      <c r="F167" s="25"/>
      <c r="G167" s="25"/>
      <c r="H167" s="25"/>
      <c r="I167" s="31"/>
      <c r="J167" s="25"/>
      <c r="K167" s="29" t="s">
        <v>8</v>
      </c>
      <c r="L167" s="36">
        <f>ROUNDUP(12.08*2,)</f>
        <v>25</v>
      </c>
      <c r="M167" s="35"/>
      <c r="N167" s="35">
        <f>+M167*L167</f>
        <v>0</v>
      </c>
      <c r="O167" s="34"/>
    </row>
    <row r="168" spans="1:16" ht="16.05" customHeight="1" x14ac:dyDescent="0.3">
      <c r="A168" s="33" t="str">
        <f>IF(K168&lt;&gt;"",MAX(A$2:A167)+1,"")</f>
        <v/>
      </c>
      <c r="B168" s="33"/>
      <c r="C168" s="32"/>
      <c r="D168" s="25"/>
      <c r="E168" s="25"/>
      <c r="F168" s="25"/>
      <c r="G168" s="25"/>
      <c r="H168" s="25"/>
      <c r="I168" s="31"/>
      <c r="J168" s="25"/>
      <c r="K168" s="29"/>
      <c r="L168" s="36"/>
      <c r="M168" s="35"/>
      <c r="N168" s="35"/>
      <c r="O168" s="25"/>
    </row>
    <row r="169" spans="1:16" ht="15" customHeight="1" x14ac:dyDescent="0.3">
      <c r="A169" s="33" t="str">
        <f>IF(K169&lt;&gt;"",MAX(A$2:A168)+1,"")</f>
        <v/>
      </c>
      <c r="B169" s="33" t="s">
        <v>7</v>
      </c>
      <c r="C169" s="41" t="s">
        <v>6</v>
      </c>
      <c r="D169" s="40"/>
      <c r="E169" s="40"/>
      <c r="F169" s="40"/>
      <c r="G169" s="40"/>
      <c r="H169" s="40"/>
      <c r="I169" s="40"/>
      <c r="J169" s="40"/>
      <c r="K169" s="29"/>
      <c r="L169" s="28"/>
      <c r="M169" s="35"/>
      <c r="N169" s="35">
        <f>+M169*L169</f>
        <v>0</v>
      </c>
      <c r="O169" s="39"/>
    </row>
    <row r="170" spans="1:16" ht="15" customHeight="1" x14ac:dyDescent="0.3">
      <c r="A170" s="33">
        <f>IF(K170&lt;&gt;"",MAX(A$2:A169)+1,"")</f>
        <v>77</v>
      </c>
      <c r="B170" s="33"/>
      <c r="C170" s="143" t="s">
        <v>5</v>
      </c>
      <c r="D170" s="144"/>
      <c r="E170" s="144"/>
      <c r="F170" s="144"/>
      <c r="G170" s="144"/>
      <c r="H170" s="144"/>
      <c r="I170" s="144"/>
      <c r="J170" s="145"/>
      <c r="K170" s="29" t="s">
        <v>4</v>
      </c>
      <c r="L170" s="36">
        <v>1</v>
      </c>
      <c r="M170" s="35"/>
      <c r="N170" s="35">
        <f>+M170*L170</f>
        <v>0</v>
      </c>
      <c r="O170" s="37"/>
    </row>
    <row r="171" spans="1:16" ht="16.05" customHeight="1" x14ac:dyDescent="0.3">
      <c r="A171" s="33" t="str">
        <f>IF(K171&lt;&gt;"",MAX(A$2:A170)+1,"")</f>
        <v/>
      </c>
      <c r="B171" s="33"/>
      <c r="C171" s="32"/>
      <c r="D171" s="25"/>
      <c r="E171" s="25"/>
      <c r="F171" s="25"/>
      <c r="G171" s="25"/>
      <c r="H171" s="25"/>
      <c r="I171" s="31"/>
      <c r="J171" s="25"/>
      <c r="K171" s="29"/>
      <c r="L171" s="36"/>
      <c r="M171" s="35"/>
      <c r="N171" s="35"/>
      <c r="O171" s="34"/>
    </row>
    <row r="172" spans="1:16" ht="16.05" customHeight="1" x14ac:dyDescent="0.3">
      <c r="A172" s="33"/>
      <c r="B172" s="33"/>
      <c r="C172" s="32"/>
      <c r="D172" s="25"/>
      <c r="E172" s="25"/>
      <c r="F172" s="25"/>
      <c r="G172" s="25"/>
      <c r="H172" s="25"/>
      <c r="I172" s="31"/>
      <c r="J172" s="30" t="s">
        <v>3</v>
      </c>
      <c r="K172" s="29"/>
      <c r="L172" s="28"/>
      <c r="M172" s="27"/>
      <c r="N172" s="26">
        <f>SUM(N137:N171)</f>
        <v>0</v>
      </c>
      <c r="O172" s="25"/>
    </row>
    <row r="173" spans="1:16" ht="13.5" customHeight="1" x14ac:dyDescent="0.3">
      <c r="A173" s="21"/>
      <c r="B173" s="21"/>
      <c r="C173" s="24"/>
      <c r="D173" s="23"/>
      <c r="E173" s="23"/>
      <c r="F173" s="23"/>
      <c r="G173" s="22"/>
      <c r="H173" s="22"/>
      <c r="I173" s="22"/>
      <c r="J173" s="22"/>
      <c r="K173" s="21"/>
      <c r="L173" s="20"/>
      <c r="M173" s="19"/>
      <c r="N173" s="19"/>
    </row>
    <row r="174" spans="1:16" ht="5.4" customHeight="1" x14ac:dyDescent="0.3">
      <c r="A174" s="9"/>
      <c r="B174" s="9"/>
      <c r="D174" s="8"/>
      <c r="E174" s="8"/>
      <c r="F174" s="8"/>
      <c r="G174" s="7"/>
      <c r="H174" s="7"/>
      <c r="I174" s="7"/>
      <c r="J174" s="7"/>
      <c r="K174" s="18"/>
      <c r="L174" s="17"/>
      <c r="M174" s="10"/>
      <c r="N174" s="10"/>
    </row>
    <row r="175" spans="1:16" ht="20.399999999999999" customHeight="1" x14ac:dyDescent="0.3">
      <c r="A175" s="9"/>
      <c r="B175" s="9"/>
      <c r="D175" s="8"/>
      <c r="E175" s="8"/>
      <c r="F175" s="8"/>
      <c r="G175" s="7"/>
      <c r="H175" s="7"/>
      <c r="I175" s="7"/>
      <c r="J175" s="7"/>
      <c r="K175" s="16" t="s">
        <v>2</v>
      </c>
      <c r="L175" s="15"/>
      <c r="M175" s="149">
        <f>N172+N134</f>
        <v>0</v>
      </c>
      <c r="N175" s="150"/>
      <c r="O175" s="14"/>
      <c r="P175" s="13"/>
    </row>
    <row r="176" spans="1:16" ht="20.399999999999999" customHeight="1" x14ac:dyDescent="0.3">
      <c r="A176" s="9"/>
      <c r="B176" s="9"/>
      <c r="D176" s="8"/>
      <c r="E176" s="8"/>
      <c r="F176" s="8"/>
      <c r="G176" s="7"/>
      <c r="H176" s="7"/>
      <c r="I176" s="7"/>
      <c r="J176" s="7"/>
      <c r="K176" s="12" t="s">
        <v>1</v>
      </c>
      <c r="L176" s="11"/>
      <c r="M176" s="136">
        <f>+M175*0.2</f>
        <v>0</v>
      </c>
      <c r="N176" s="137"/>
    </row>
    <row r="177" spans="1:14" ht="20.399999999999999" customHeight="1" x14ac:dyDescent="0.3">
      <c r="A177" s="9"/>
      <c r="B177" s="9"/>
      <c r="D177" s="8"/>
      <c r="E177" s="8"/>
      <c r="F177" s="8"/>
      <c r="G177" s="7"/>
      <c r="H177" s="7"/>
      <c r="I177" s="7"/>
      <c r="J177" s="7"/>
      <c r="K177" s="6" t="s">
        <v>0</v>
      </c>
      <c r="L177" s="5"/>
      <c r="M177" s="138">
        <f>+M175*1.2</f>
        <v>0</v>
      </c>
      <c r="N177" s="139"/>
    </row>
  </sheetData>
  <mergeCells count="33">
    <mergeCell ref="C18:J18"/>
    <mergeCell ref="C1:J1"/>
    <mergeCell ref="C9:J9"/>
    <mergeCell ref="C12:J12"/>
    <mergeCell ref="C16:J16"/>
    <mergeCell ref="C7:J7"/>
    <mergeCell ref="C5:J5"/>
    <mergeCell ref="C26:J26"/>
    <mergeCell ref="C44:F44"/>
    <mergeCell ref="C141:J141"/>
    <mergeCell ref="C60:J60"/>
    <mergeCell ref="C75:J75"/>
    <mergeCell ref="C76:J76"/>
    <mergeCell ref="C77:J77"/>
    <mergeCell ref="C80:J80"/>
    <mergeCell ref="C109:J109"/>
    <mergeCell ref="C47:J47"/>
    <mergeCell ref="C115:J115"/>
    <mergeCell ref="M176:N176"/>
    <mergeCell ref="M177:N177"/>
    <mergeCell ref="C121:J121"/>
    <mergeCell ref="C122:J122"/>
    <mergeCell ref="C123:J123"/>
    <mergeCell ref="C130:J130"/>
    <mergeCell ref="C136:J136"/>
    <mergeCell ref="M175:N175"/>
    <mergeCell ref="C138:J138"/>
    <mergeCell ref="C153:J153"/>
    <mergeCell ref="C156:J156"/>
    <mergeCell ref="C159:J159"/>
    <mergeCell ref="C163:J163"/>
    <mergeCell ref="C166:J166"/>
    <mergeCell ref="C170:J170"/>
  </mergeCells>
  <printOptions horizontalCentered="1"/>
  <pageMargins left="0.39370078740157483" right="0.39370078740157483" top="0.59055118110236227" bottom="0.78740157480314965" header="0.19685039370078741" footer="0.19685039370078741"/>
  <pageSetup paperSize="256" scale="88" fitToHeight="0" orientation="portrait" r:id="rId1"/>
  <headerFooter differentFirst="1">
    <oddFooter>&amp;L&amp;7 67 - Natzweiler - Camp du Struthof
Restauration de la baraque cuisine&amp;C&amp;7PRO/DCE&amp;R&amp;7DPGF LOT 4
page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PdG</vt:lpstr>
      <vt:lpstr>Menuiserie</vt:lpstr>
      <vt:lpstr>Menuiserie!Impression_des_titres</vt:lpstr>
      <vt:lpstr>Menuiserie!Zone_d_impression</vt:lpstr>
      <vt:lpstr>PdG!Zone_d_impression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 François</dc:creator>
  <cp:lastModifiedBy>Maxime François</cp:lastModifiedBy>
  <cp:lastPrinted>2025-05-09T07:51:27Z</cp:lastPrinted>
  <dcterms:created xsi:type="dcterms:W3CDTF">2025-01-21T14:00:44Z</dcterms:created>
  <dcterms:modified xsi:type="dcterms:W3CDTF">2025-05-09T07:52:13Z</dcterms:modified>
</cp:coreProperties>
</file>